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8160" activeTab="2"/>
  </bookViews>
  <sheets>
    <sheet name="READ ME" sheetId="4" r:id="rId1"/>
    <sheet name="SCHEME" sheetId="3" r:id="rId2"/>
    <sheet name="annuity query chart" sheetId="1" r:id="rId3"/>
  </sheets>
  <calcPr calcId="124519"/>
</workbook>
</file>

<file path=xl/calcChain.xml><?xml version="1.0" encoding="utf-8"?>
<calcChain xmlns="http://schemas.openxmlformats.org/spreadsheetml/2006/main">
  <c r="AX30" i="1"/>
  <c r="AY30" s="1"/>
  <c r="AZ30" s="1"/>
  <c r="BA30" s="1"/>
  <c r="AW34"/>
  <c r="AY34"/>
  <c r="AZ34" s="1"/>
  <c r="BA34" s="1"/>
  <c r="AX35"/>
  <c r="AY35"/>
  <c r="AM84" i="4"/>
  <c r="AL84"/>
  <c r="AI84"/>
  <c r="AH84"/>
  <c r="AD84"/>
  <c r="AE84" s="1"/>
  <c r="AF84" s="1"/>
  <c r="AG84" s="1"/>
  <c r="AG4" i="1"/>
  <c r="AH4" s="1"/>
  <c r="AI4" s="1"/>
  <c r="AJ4" s="1"/>
  <c r="AM4" s="1"/>
  <c r="AG5"/>
  <c r="AG6"/>
  <c r="AH6" s="1"/>
  <c r="AI6" s="1"/>
  <c r="AJ6" s="1"/>
  <c r="AM6" s="1"/>
  <c r="AG7"/>
  <c r="AG8"/>
  <c r="AH8" s="1"/>
  <c r="AI8" s="1"/>
  <c r="AJ8" s="1"/>
  <c r="AM8" s="1"/>
  <c r="AP4"/>
  <c r="AL4" s="1"/>
  <c r="AP5"/>
  <c r="AL5"/>
  <c r="AP6"/>
  <c r="AL6"/>
  <c r="AP7"/>
  <c r="AP8"/>
  <c r="AO4"/>
  <c r="AK4"/>
  <c r="AO5"/>
  <c r="AO6"/>
  <c r="AK6" s="1"/>
  <c r="AO7"/>
  <c r="AK7" s="1"/>
  <c r="AO8"/>
  <c r="AK5"/>
  <c r="AK8"/>
  <c r="AO10"/>
  <c r="AL7"/>
  <c r="AH7"/>
  <c r="AI7"/>
  <c r="AJ7" s="1"/>
  <c r="AH5"/>
  <c r="AI5"/>
  <c r="AJ5" s="1"/>
  <c r="AM5" s="1"/>
  <c r="AL8"/>
  <c r="B47" i="4"/>
  <c r="C47"/>
  <c r="D47"/>
  <c r="AK50"/>
  <c r="AK51"/>
  <c r="AK52" s="1"/>
  <c r="AK53" s="1"/>
  <c r="AK55" s="1"/>
  <c r="AK56" s="1"/>
  <c r="AK57" s="1"/>
  <c r="AK58" s="1"/>
  <c r="AK59" s="1"/>
  <c r="AK60" s="1"/>
  <c r="AK61" s="1"/>
  <c r="AK62" s="1"/>
  <c r="AK63" s="1"/>
  <c r="AK64" s="1"/>
  <c r="AK65" s="1"/>
  <c r="AK66" s="1"/>
  <c r="AK67" s="1"/>
  <c r="AK68" s="1"/>
  <c r="AK69" s="1"/>
  <c r="AK70" s="1"/>
  <c r="AK71" s="1"/>
  <c r="AK72" s="1"/>
  <c r="AK73" s="1"/>
  <c r="AK75" s="1"/>
  <c r="AK76" s="1"/>
  <c r="AK78" s="1"/>
  <c r="AK80" s="1"/>
  <c r="AK92" s="1"/>
  <c r="AK93" s="1"/>
  <c r="AK94" s="1"/>
  <c r="AK95" s="1"/>
  <c r="AK96" s="1"/>
  <c r="AK97" s="1"/>
  <c r="AK98" s="1"/>
  <c r="AK99" s="1"/>
  <c r="AK100" s="1"/>
  <c r="AK101" s="1"/>
  <c r="AK102" s="1"/>
  <c r="AK103" s="1"/>
  <c r="AK104" s="1"/>
  <c r="AK105" s="1"/>
  <c r="AK106" s="1"/>
  <c r="AK107" s="1"/>
  <c r="Y110"/>
  <c r="Z110" s="1"/>
  <c r="C86" s="1"/>
  <c r="D101" s="1"/>
  <c r="AF129"/>
  <c r="AG129" s="1"/>
  <c r="AH144" s="1"/>
  <c r="AI144" s="1"/>
  <c r="AY4" i="1"/>
  <c r="AZ4" s="1"/>
  <c r="BA4" s="1"/>
  <c r="AY5"/>
  <c r="AZ5"/>
  <c r="BA5" s="1"/>
  <c r="AY6"/>
  <c r="AZ6" s="1"/>
  <c r="BA6" s="1"/>
  <c r="AY7"/>
  <c r="AZ7"/>
  <c r="BA7" s="1"/>
  <c r="BC10"/>
  <c r="BC11"/>
  <c r="AY12"/>
  <c r="AZ12" s="1"/>
  <c r="BA12" s="1"/>
  <c r="BC12" s="1"/>
  <c r="AY14"/>
  <c r="AZ14" s="1"/>
  <c r="BA14" s="1"/>
  <c r="BC14" s="1"/>
  <c r="AY17"/>
  <c r="AZ17" s="1"/>
  <c r="BA17" s="1"/>
  <c r="BC17" s="1"/>
  <c r="AY18"/>
  <c r="AZ18" s="1"/>
  <c r="BA18" s="1"/>
  <c r="BC18" s="1"/>
  <c r="AW19"/>
  <c r="AX19"/>
  <c r="AY19"/>
  <c r="AZ19" s="1"/>
  <c r="BA19" s="1"/>
  <c r="BB19"/>
  <c r="AW22"/>
  <c r="AX22"/>
  <c r="AY22"/>
  <c r="AZ22" s="1"/>
  <c r="BA22" s="1"/>
  <c r="E23"/>
  <c r="AW30" s="1"/>
  <c r="AW23"/>
  <c r="AX23"/>
  <c r="AY23" s="1"/>
  <c r="AZ23" s="1"/>
  <c r="BA23" s="1"/>
  <c r="AW29"/>
  <c r="AY29"/>
  <c r="AZ29" s="1"/>
  <c r="BA29" s="1"/>
  <c r="AY75"/>
  <c r="AZ75" s="1"/>
  <c r="BM75" s="1"/>
  <c r="BN75" s="1"/>
  <c r="AY76" s="1"/>
  <c r="E31"/>
  <c r="AZ35"/>
  <c r="BA35" s="1"/>
  <c r="BB22" l="1"/>
  <c r="BC19"/>
  <c r="E10" s="1"/>
  <c r="AV35" s="1"/>
  <c r="AV23"/>
  <c r="BB23" s="1"/>
  <c r="BB25" s="1"/>
  <c r="BB26" s="1"/>
  <c r="E18" s="1"/>
  <c r="AV30"/>
  <c r="BB24"/>
  <c r="AR8"/>
  <c r="AA8"/>
  <c r="AA11"/>
  <c r="AR6"/>
  <c r="AA9"/>
  <c r="AR4"/>
  <c r="BB30"/>
  <c r="AA10"/>
  <c r="AR5"/>
  <c r="AM7"/>
  <c r="AW35"/>
  <c r="AX29"/>
  <c r="BB29" s="1"/>
  <c r="AX34"/>
  <c r="BB34" s="1"/>
  <c r="AZ76"/>
  <c r="AZ77" s="1"/>
  <c r="AY77"/>
  <c r="AY78" s="1"/>
  <c r="AY79" s="1"/>
  <c r="AY80" s="1"/>
  <c r="AY81" s="1"/>
  <c r="AY82" s="1"/>
  <c r="AY83" s="1"/>
  <c r="AY84" s="1"/>
  <c r="AY85" s="1"/>
  <c r="AY86" s="1"/>
  <c r="AY87" s="1"/>
  <c r="AY88" s="1"/>
  <c r="AY89" s="1"/>
  <c r="AY90" s="1"/>
  <c r="AY91" s="1"/>
  <c r="AY92" s="1"/>
  <c r="AY93" s="1"/>
  <c r="AY94" s="1"/>
  <c r="AY95" s="1"/>
  <c r="AY96" s="1"/>
  <c r="AY97" s="1"/>
  <c r="AY98" s="1"/>
  <c r="AY99" s="1"/>
  <c r="AY100" s="1"/>
  <c r="AY101" s="1"/>
  <c r="AY102" s="1"/>
  <c r="AY103" s="1"/>
  <c r="AY104" s="1"/>
  <c r="AY105" s="1"/>
  <c r="AY106" s="1"/>
  <c r="AY107" s="1"/>
  <c r="AY108" s="1"/>
  <c r="AY109" s="1"/>
  <c r="AY110" s="1"/>
  <c r="AY111" s="1"/>
  <c r="AY112" s="1"/>
  <c r="AY113" s="1"/>
  <c r="AY114" s="1"/>
  <c r="AY115" s="1"/>
  <c r="AY116" s="1"/>
  <c r="AY117" s="1"/>
  <c r="AY118" s="1"/>
  <c r="AY119" s="1"/>
  <c r="AY120" s="1"/>
  <c r="AY121" s="1"/>
  <c r="AY122" s="1"/>
  <c r="AY123" s="1"/>
  <c r="AY124" s="1"/>
  <c r="AY125" s="1"/>
  <c r="AY126" s="1"/>
  <c r="AY127" s="1"/>
  <c r="AY128" s="1"/>
  <c r="AY129" s="1"/>
  <c r="AY130" s="1"/>
  <c r="AY131" s="1"/>
  <c r="AY132" s="1"/>
  <c r="AY133" s="1"/>
  <c r="AY134" s="1"/>
  <c r="AY135" s="1"/>
  <c r="AY136" s="1"/>
  <c r="AY137" s="1"/>
  <c r="AY138" s="1"/>
  <c r="AY139" s="1"/>
  <c r="AY140" s="1"/>
  <c r="AY141" s="1"/>
  <c r="AY142" s="1"/>
  <c r="AY143" s="1"/>
  <c r="AY144" s="1"/>
  <c r="AY145" s="1"/>
  <c r="AY146" s="1"/>
  <c r="AY147" s="1"/>
  <c r="AY148" s="1"/>
  <c r="AY149" s="1"/>
  <c r="AY150" s="1"/>
  <c r="AY151" s="1"/>
  <c r="AY152" s="1"/>
  <c r="AY153" s="1"/>
  <c r="AY154" s="1"/>
  <c r="AY155" s="1"/>
  <c r="AY156" s="1"/>
  <c r="AY157" s="1"/>
  <c r="AY158" s="1"/>
  <c r="AY159" s="1"/>
  <c r="AY160" s="1"/>
  <c r="AY161" s="1"/>
  <c r="AY162" s="1"/>
  <c r="AY163" s="1"/>
  <c r="AY164" s="1"/>
  <c r="AY165" s="1"/>
  <c r="AY166" s="1"/>
  <c r="AY167" s="1"/>
  <c r="AY168" s="1"/>
  <c r="AY169" s="1"/>
  <c r="AY170" s="1"/>
  <c r="AY171" s="1"/>
  <c r="AY172" s="1"/>
  <c r="AY173" s="1"/>
  <c r="AY174" s="1"/>
  <c r="AY175" s="1"/>
  <c r="AY176" s="1"/>
  <c r="AY177" s="1"/>
  <c r="AY178" s="1"/>
  <c r="AY179" s="1"/>
  <c r="AY180" s="1"/>
  <c r="AY181" s="1"/>
  <c r="AY182" s="1"/>
  <c r="AY183" s="1"/>
  <c r="AY184" s="1"/>
  <c r="AY185" s="1"/>
  <c r="AY186" s="1"/>
  <c r="AY187" s="1"/>
  <c r="AY188" s="1"/>
  <c r="AY189" s="1"/>
  <c r="AY190" s="1"/>
  <c r="AY191" s="1"/>
  <c r="AY192" s="1"/>
  <c r="AY193" s="1"/>
  <c r="AY194" s="1"/>
  <c r="AY195" s="1"/>
  <c r="AY196" s="1"/>
  <c r="AJ84" i="4"/>
  <c r="AV84" s="1"/>
  <c r="AH127"/>
  <c r="C85" s="1"/>
  <c r="AJ145" s="1"/>
  <c r="AJ146" s="1"/>
  <c r="F86"/>
  <c r="G86"/>
  <c r="D106"/>
  <c r="D107" s="1"/>
  <c r="D108" s="1"/>
  <c r="D109" s="1"/>
  <c r="D110" s="1"/>
  <c r="D111" s="1"/>
  <c r="D112" s="1"/>
  <c r="D113" s="1"/>
  <c r="D114" s="1"/>
  <c r="D115" s="1"/>
  <c r="D116" s="1"/>
  <c r="D117" s="1"/>
  <c r="AG130"/>
  <c r="AG131" s="1"/>
  <c r="AG132" s="1"/>
  <c r="AG133" s="1"/>
  <c r="AG134" s="1"/>
  <c r="AG135" s="1"/>
  <c r="AG136" s="1"/>
  <c r="AG137" s="1"/>
  <c r="AG138" s="1"/>
  <c r="AG139" s="1"/>
  <c r="AG140" s="1"/>
  <c r="AG141" s="1"/>
  <c r="AG142" s="1"/>
  <c r="AG143" s="1"/>
  <c r="AG144" s="1"/>
  <c r="AG145" s="1"/>
  <c r="AG146" s="1"/>
  <c r="AG147" s="1"/>
  <c r="AG148" s="1"/>
  <c r="AG149" s="1"/>
  <c r="AG150" s="1"/>
  <c r="AG151" s="1"/>
  <c r="AG152" s="1"/>
  <c r="AG153" s="1"/>
  <c r="AG154" s="1"/>
  <c r="AG155" s="1"/>
  <c r="AG156" s="1"/>
  <c r="AG157" s="1"/>
  <c r="AG158" s="1"/>
  <c r="AG159" s="1"/>
  <c r="AG160" s="1"/>
  <c r="AG161" s="1"/>
  <c r="AG162" s="1"/>
  <c r="AG163" s="1"/>
  <c r="AG164" s="1"/>
  <c r="AG165" s="1"/>
  <c r="AG166" s="1"/>
  <c r="AG167" s="1"/>
  <c r="AG168" s="1"/>
  <c r="AG169" s="1"/>
  <c r="AG170" s="1"/>
  <c r="AG171" s="1"/>
  <c r="AG172" s="1"/>
  <c r="AG173" s="1"/>
  <c r="AG174" s="1"/>
  <c r="AG175" s="1"/>
  <c r="AG176" s="1"/>
  <c r="AG177" s="1"/>
  <c r="AG178" s="1"/>
  <c r="AG179" s="1"/>
  <c r="AG180" s="1"/>
  <c r="AG181" s="1"/>
  <c r="AG182" s="1"/>
  <c r="AG183" s="1"/>
  <c r="AG184" s="1"/>
  <c r="AG185" s="1"/>
  <c r="AG186" s="1"/>
  <c r="AG187" s="1"/>
  <c r="AG188" s="1"/>
  <c r="AG189" s="1"/>
  <c r="AG190" s="1"/>
  <c r="AG191" s="1"/>
  <c r="AG192" s="1"/>
  <c r="AG193" s="1"/>
  <c r="AG194" s="1"/>
  <c r="AG195" s="1"/>
  <c r="AG196" s="1"/>
  <c r="AG197" s="1"/>
  <c r="AG198" s="1"/>
  <c r="AG199" s="1"/>
  <c r="AG200" s="1"/>
  <c r="AG216" s="1"/>
  <c r="AG217" s="1"/>
  <c r="AG218" s="1"/>
  <c r="AG219" s="1"/>
  <c r="AG220" s="1"/>
  <c r="AG221" s="1"/>
  <c r="AG222" s="1"/>
  <c r="AG223" s="1"/>
  <c r="AG224" s="1"/>
  <c r="AG225" s="1"/>
  <c r="AG226" s="1"/>
  <c r="AG227" s="1"/>
  <c r="AG228" s="1"/>
  <c r="AG229" s="1"/>
  <c r="AG230" s="1"/>
  <c r="AG231" s="1"/>
  <c r="AG232" s="1"/>
  <c r="AG233" s="1"/>
  <c r="AG234" s="1"/>
  <c r="AG235" s="1"/>
  <c r="AG236" s="1"/>
  <c r="AG237" s="1"/>
  <c r="AG238" s="1"/>
  <c r="AG239" s="1"/>
  <c r="AG240" s="1"/>
  <c r="AG241" s="1"/>
  <c r="AG242" s="1"/>
  <c r="AG243" s="1"/>
  <c r="AG244" s="1"/>
  <c r="AG245" s="1"/>
  <c r="AG246" s="1"/>
  <c r="AG247" s="1"/>
  <c r="AG248" s="1"/>
  <c r="AG249" s="1"/>
  <c r="AG250" s="1"/>
  <c r="AG251" s="1"/>
  <c r="AG252" s="1"/>
  <c r="AG253" s="1"/>
  <c r="AG254" s="1"/>
  <c r="AG255" s="1"/>
  <c r="AG256" s="1"/>
  <c r="AG257" s="1"/>
  <c r="AG258" s="1"/>
  <c r="AG259" s="1"/>
  <c r="AG260" s="1"/>
  <c r="AG261" s="1"/>
  <c r="AG262" s="1"/>
  <c r="AG263" s="1"/>
  <c r="AG264" s="1"/>
  <c r="BB35" i="1" l="1"/>
  <c r="BB37" s="1"/>
  <c r="BB38" s="1"/>
  <c r="BB36"/>
  <c r="D32"/>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BB31"/>
  <c r="BB32" s="1"/>
  <c r="BB33" s="1"/>
  <c r="AA12"/>
  <c r="AR7"/>
  <c r="AR9" s="1"/>
  <c r="B32"/>
  <c r="AZ78"/>
  <c r="AZ79" s="1"/>
  <c r="AZ80" s="1"/>
  <c r="AZ81" s="1"/>
  <c r="AZ82" s="1"/>
  <c r="AZ83" s="1"/>
  <c r="AZ84" s="1"/>
  <c r="AZ85" s="1"/>
  <c r="AZ86" s="1"/>
  <c r="AZ87" s="1"/>
  <c r="AZ88" s="1"/>
  <c r="AZ89" s="1"/>
  <c r="AZ90" s="1"/>
  <c r="AZ91" s="1"/>
  <c r="AZ92" s="1"/>
  <c r="AZ93" s="1"/>
  <c r="AZ94" s="1"/>
  <c r="AZ95" s="1"/>
  <c r="AZ96" s="1"/>
  <c r="AZ97" s="1"/>
  <c r="AZ98" s="1"/>
  <c r="AZ99" s="1"/>
  <c r="AZ100" s="1"/>
  <c r="AZ101" s="1"/>
  <c r="AZ102" s="1"/>
  <c r="AZ103" s="1"/>
  <c r="AZ104" s="1"/>
  <c r="AZ105" s="1"/>
  <c r="AZ106" s="1"/>
  <c r="AZ107" s="1"/>
  <c r="AZ108" s="1"/>
  <c r="AZ109" s="1"/>
  <c r="AZ110" s="1"/>
  <c r="AZ111" s="1"/>
  <c r="AZ112" s="1"/>
  <c r="AZ113" s="1"/>
  <c r="AZ114" s="1"/>
  <c r="AZ115" s="1"/>
  <c r="AZ116" s="1"/>
  <c r="AZ117" s="1"/>
  <c r="AZ118" s="1"/>
  <c r="AZ119" s="1"/>
  <c r="AZ120" s="1"/>
  <c r="AZ121" s="1"/>
  <c r="AZ122" s="1"/>
  <c r="AZ123" s="1"/>
  <c r="AZ124" s="1"/>
  <c r="AZ125" s="1"/>
  <c r="AZ126" s="1"/>
  <c r="AZ127" s="1"/>
  <c r="AZ128" s="1"/>
  <c r="AZ129" s="1"/>
  <c r="AZ130" s="1"/>
  <c r="AZ131" s="1"/>
  <c r="AZ132" s="1"/>
  <c r="AZ133" s="1"/>
  <c r="AZ134" s="1"/>
  <c r="AZ135" s="1"/>
  <c r="AZ136" s="1"/>
  <c r="AZ137" s="1"/>
  <c r="AZ138" s="1"/>
  <c r="AZ139" s="1"/>
  <c r="AZ140" s="1"/>
  <c r="AZ141" s="1"/>
  <c r="AZ142" s="1"/>
  <c r="AZ143" s="1"/>
  <c r="AZ144" s="1"/>
  <c r="AZ145" s="1"/>
  <c r="AZ146" s="1"/>
  <c r="AZ147" s="1"/>
  <c r="AZ148" s="1"/>
  <c r="AZ149" s="1"/>
  <c r="AZ150" s="1"/>
  <c r="AZ151" s="1"/>
  <c r="AZ152" s="1"/>
  <c r="AZ153" s="1"/>
  <c r="AZ154" s="1"/>
  <c r="AZ155" s="1"/>
  <c r="AZ156" s="1"/>
  <c r="AZ157" s="1"/>
  <c r="AZ158" s="1"/>
  <c r="AZ159" s="1"/>
  <c r="AZ160" s="1"/>
  <c r="AZ161" s="1"/>
  <c r="AZ162" s="1"/>
  <c r="AZ163" s="1"/>
  <c r="AZ164" s="1"/>
  <c r="AZ165" s="1"/>
  <c r="AZ166" s="1"/>
  <c r="AZ167" s="1"/>
  <c r="AZ168" s="1"/>
  <c r="AZ169" s="1"/>
  <c r="AZ170" s="1"/>
  <c r="AZ171" s="1"/>
  <c r="AZ172" s="1"/>
  <c r="AZ173" s="1"/>
  <c r="AZ174" s="1"/>
  <c r="AZ175" s="1"/>
  <c r="AZ176" s="1"/>
  <c r="AZ177" s="1"/>
  <c r="AZ178" s="1"/>
  <c r="AZ179" s="1"/>
  <c r="AZ180" s="1"/>
  <c r="AZ181" s="1"/>
  <c r="AZ182" s="1"/>
  <c r="AZ183" s="1"/>
  <c r="AZ184" s="1"/>
  <c r="AZ185" s="1"/>
  <c r="AZ186" s="1"/>
  <c r="AZ187" s="1"/>
  <c r="AZ188" s="1"/>
  <c r="AZ189" s="1"/>
  <c r="AZ190" s="1"/>
  <c r="AZ191" s="1"/>
  <c r="AZ192" s="1"/>
  <c r="AZ193" s="1"/>
  <c r="AZ194" s="1"/>
  <c r="AZ195" s="1"/>
  <c r="AZ196" s="1"/>
  <c r="H202" i="4"/>
  <c r="H86"/>
  <c r="D118"/>
  <c r="D119" s="1"/>
  <c r="D120" s="1"/>
  <c r="D121" s="1"/>
  <c r="D122" s="1"/>
  <c r="D123" s="1"/>
  <c r="D124" s="1"/>
  <c r="D125" s="1"/>
  <c r="D126" s="1"/>
  <c r="D127" s="1"/>
  <c r="D128" s="1"/>
  <c r="D129" s="1"/>
  <c r="E106"/>
  <c r="E107"/>
  <c r="AJ147"/>
  <c r="BB40" i="1" l="1"/>
  <c r="E24" s="1"/>
  <c r="E26" s="1"/>
  <c r="C32"/>
  <c r="E32" s="1"/>
  <c r="B33"/>
  <c r="C33" s="1"/>
  <c r="E33" s="1"/>
  <c r="E108" i="4"/>
  <c r="AJ148"/>
  <c r="G106"/>
  <c r="F90"/>
  <c r="I86"/>
  <c r="D130"/>
  <c r="D131" s="1"/>
  <c r="D132" s="1"/>
  <c r="D133" s="1"/>
  <c r="D134" s="1"/>
  <c r="D135" s="1"/>
  <c r="D136" s="1"/>
  <c r="D137" s="1"/>
  <c r="D138" s="1"/>
  <c r="D139" s="1"/>
  <c r="D140" s="1"/>
  <c r="D141" s="1"/>
  <c r="B34" i="1" l="1"/>
  <c r="C34" s="1"/>
  <c r="E34" s="1"/>
  <c r="J86" i="4"/>
  <c r="D142"/>
  <c r="D143" s="1"/>
  <c r="D144" s="1"/>
  <c r="D145" s="1"/>
  <c r="D146" s="1"/>
  <c r="D147" s="1"/>
  <c r="D148" s="1"/>
  <c r="D149" s="1"/>
  <c r="D150" s="1"/>
  <c r="D151" s="1"/>
  <c r="D152" s="1"/>
  <c r="D153" s="1"/>
  <c r="AB130"/>
  <c r="G107" s="1"/>
  <c r="E109"/>
  <c r="AJ149"/>
  <c r="B35" i="1" l="1"/>
  <c r="C35" s="1"/>
  <c r="E35" s="1"/>
  <c r="AJ150" i="4"/>
  <c r="E110"/>
  <c r="D154"/>
  <c r="D155" s="1"/>
  <c r="D156" s="1"/>
  <c r="D157" s="1"/>
  <c r="D158" s="1"/>
  <c r="D159" s="1"/>
  <c r="D160" s="1"/>
  <c r="D161" s="1"/>
  <c r="D162" s="1"/>
  <c r="D163" s="1"/>
  <c r="D164" s="1"/>
  <c r="D165" s="1"/>
  <c r="K86"/>
  <c r="AB131"/>
  <c r="G108" s="1"/>
  <c r="B36" i="1" l="1"/>
  <c r="C36" s="1"/>
  <c r="E36" s="1"/>
  <c r="AB132" i="4"/>
  <c r="G109" s="1"/>
  <c r="AJ151"/>
  <c r="E111"/>
  <c r="L86"/>
  <c r="D178" s="1"/>
  <c r="D179" s="1"/>
  <c r="D180" s="1"/>
  <c r="D181" s="1"/>
  <c r="D182" s="1"/>
  <c r="D183" s="1"/>
  <c r="D184" s="1"/>
  <c r="D185" s="1"/>
  <c r="D186" s="1"/>
  <c r="D187" s="1"/>
  <c r="D188" s="1"/>
  <c r="D189" s="1"/>
  <c r="D166"/>
  <c r="D167" s="1"/>
  <c r="D168" s="1"/>
  <c r="D169" s="1"/>
  <c r="D170" s="1"/>
  <c r="D171" s="1"/>
  <c r="D172" s="1"/>
  <c r="D173" s="1"/>
  <c r="D174" s="1"/>
  <c r="D175" s="1"/>
  <c r="D176" s="1"/>
  <c r="D177" s="1"/>
  <c r="B37" i="1" l="1"/>
  <c r="C37" s="1"/>
  <c r="E37" s="1"/>
  <c r="AJ152" i="4"/>
  <c r="E112"/>
  <c r="AB133"/>
  <c r="G110" s="1"/>
  <c r="B38" i="1" l="1"/>
  <c r="C38" s="1"/>
  <c r="E38" s="1"/>
  <c r="AB134" i="4"/>
  <c r="G111" s="1"/>
  <c r="AJ153"/>
  <c r="E113"/>
  <c r="B39" i="1" l="1"/>
  <c r="C39" s="1"/>
  <c r="E39" s="1"/>
  <c r="AJ154" i="4"/>
  <c r="E114"/>
  <c r="AB135"/>
  <c r="G112" s="1"/>
  <c r="B40" i="1" l="1"/>
  <c r="C40" s="1"/>
  <c r="E40" s="1"/>
  <c r="AB136" i="4"/>
  <c r="G113" s="1"/>
  <c r="AJ155"/>
  <c r="E115"/>
  <c r="B41" i="1" l="1"/>
  <c r="C41" s="1"/>
  <c r="E41" s="1"/>
  <c r="AB137" i="4"/>
  <c r="G114" s="1"/>
  <c r="AJ156"/>
  <c r="E116"/>
  <c r="B42" i="1" l="1"/>
  <c r="C42" s="1"/>
  <c r="E42" s="1"/>
  <c r="AB138" i="4"/>
  <c r="G115" s="1"/>
  <c r="E117"/>
  <c r="AJ157"/>
  <c r="B43" i="1" l="1"/>
  <c r="C43" s="1"/>
  <c r="E43" s="1"/>
  <c r="AB139" i="4"/>
  <c r="G116" s="1"/>
  <c r="E118"/>
  <c r="G90" s="1"/>
  <c r="AJ158"/>
  <c r="B44" i="1" l="1"/>
  <c r="C44" s="1"/>
  <c r="E44" s="1"/>
  <c r="E119" i="4"/>
  <c r="AJ159"/>
  <c r="AB140"/>
  <c r="G117" s="1"/>
  <c r="B45" i="1" l="1"/>
  <c r="C45" s="1"/>
  <c r="E45" s="1"/>
  <c r="AB141" i="4"/>
  <c r="G118" s="1"/>
  <c r="E120"/>
  <c r="AJ160"/>
  <c r="B46" i="1" l="1"/>
  <c r="C46" s="1"/>
  <c r="E46" s="1"/>
  <c r="AB142" i="4"/>
  <c r="G119" s="1"/>
  <c r="E121"/>
  <c r="AJ161"/>
  <c r="B47" i="1" l="1"/>
  <c r="C47" s="1"/>
  <c r="E47" s="1"/>
  <c r="AB143" i="4"/>
  <c r="G120" s="1"/>
  <c r="E122"/>
  <c r="AJ162"/>
  <c r="B48" i="1" l="1"/>
  <c r="C48" s="1"/>
  <c r="E48" s="1"/>
  <c r="AB144" i="4"/>
  <c r="G121" s="1"/>
  <c r="E123"/>
  <c r="AJ163"/>
  <c r="B49" i="1" l="1"/>
  <c r="C49" s="1"/>
  <c r="E49" s="1"/>
  <c r="AB145" i="4"/>
  <c r="G122" s="1"/>
  <c r="E124"/>
  <c r="AJ164"/>
  <c r="B50" i="1" l="1"/>
  <c r="C50" s="1"/>
  <c r="E50" s="1"/>
  <c r="AB146" i="4"/>
  <c r="G123" s="1"/>
  <c r="E125"/>
  <c r="AJ165"/>
  <c r="B51" i="1" l="1"/>
  <c r="C51" s="1"/>
  <c r="E51" s="1"/>
  <c r="AB147" i="4"/>
  <c r="G124" s="1"/>
  <c r="E126"/>
  <c r="AJ166"/>
  <c r="B52" i="1" l="1"/>
  <c r="C52" s="1"/>
  <c r="E52" s="1"/>
  <c r="AB148" i="4"/>
  <c r="G125" s="1"/>
  <c r="E127"/>
  <c r="AJ167"/>
  <c r="B53" i="1" l="1"/>
  <c r="C53" s="1"/>
  <c r="E53" s="1"/>
  <c r="AB149" i="4"/>
  <c r="G126" s="1"/>
  <c r="E128"/>
  <c r="AJ168"/>
  <c r="B54" i="1" l="1"/>
  <c r="C54" s="1"/>
  <c r="E54" s="1"/>
  <c r="AB150" i="4"/>
  <c r="G127" s="1"/>
  <c r="E129"/>
  <c r="AJ169"/>
  <c r="B55" i="1" l="1"/>
  <c r="C55" s="1"/>
  <c r="E55" s="1"/>
  <c r="AB151" i="4"/>
  <c r="G128" s="1"/>
  <c r="E130"/>
  <c r="H90" s="1"/>
  <c r="AJ170"/>
  <c r="B56" i="1" l="1"/>
  <c r="C56" s="1"/>
  <c r="E56" s="1"/>
  <c r="AJ171" i="4"/>
  <c r="E131"/>
  <c r="AB152"/>
  <c r="G129" s="1"/>
  <c r="B57" i="1" l="1"/>
  <c r="C57" s="1"/>
  <c r="E57" s="1"/>
  <c r="AJ172" i="4"/>
  <c r="E132"/>
  <c r="AB153"/>
  <c r="G130" s="1"/>
  <c r="B58" i="1" l="1"/>
  <c r="C58" s="1"/>
  <c r="E58" s="1"/>
  <c r="AB154" i="4"/>
  <c r="G131" s="1"/>
  <c r="AJ173"/>
  <c r="E133"/>
  <c r="B59" i="1" l="1"/>
  <c r="C59" s="1"/>
  <c r="E59" s="1"/>
  <c r="AB155" i="4"/>
  <c r="G132" s="1"/>
  <c r="AJ174"/>
  <c r="E134"/>
  <c r="B60" i="1" l="1"/>
  <c r="C60" s="1"/>
  <c r="E60" s="1"/>
  <c r="AB156" i="4"/>
  <c r="G133" s="1"/>
  <c r="AJ175"/>
  <c r="E135"/>
  <c r="B61" i="1" l="1"/>
  <c r="C61" s="1"/>
  <c r="E61" s="1"/>
  <c r="AB157" i="4"/>
  <c r="G134" s="1"/>
  <c r="AJ176"/>
  <c r="E136"/>
  <c r="B62" i="1" l="1"/>
  <c r="C62" s="1"/>
  <c r="E62" s="1"/>
  <c r="AB158" i="4"/>
  <c r="G135" s="1"/>
  <c r="AJ177"/>
  <c r="E137"/>
  <c r="B63" i="1" l="1"/>
  <c r="C63" s="1"/>
  <c r="E63" s="1"/>
  <c r="AB159" i="4"/>
  <c r="G136" s="1"/>
  <c r="AJ178"/>
  <c r="E138"/>
  <c r="B64" i="1" l="1"/>
  <c r="C64" s="1"/>
  <c r="E64" s="1"/>
  <c r="AJ179" i="4"/>
  <c r="E139"/>
  <c r="AB160"/>
  <c r="G137" s="1"/>
  <c r="B65" i="1" l="1"/>
  <c r="C65" s="1"/>
  <c r="E65" s="1"/>
  <c r="AB161" i="4"/>
  <c r="G138" s="1"/>
  <c r="AJ180"/>
  <c r="E140"/>
  <c r="B66" i="1" l="1"/>
  <c r="C66" s="1"/>
  <c r="E66" s="1"/>
  <c r="AB162" i="4"/>
  <c r="G139" s="1"/>
  <c r="E141"/>
  <c r="AJ181"/>
  <c r="B67" i="1" l="1"/>
  <c r="C67" s="1"/>
  <c r="E67" s="1"/>
  <c r="AB163" i="4"/>
  <c r="G140" s="1"/>
  <c r="E142"/>
  <c r="I90" s="1"/>
  <c r="AJ182"/>
  <c r="B68" i="1" l="1"/>
  <c r="C68" s="1"/>
  <c r="E68" s="1"/>
  <c r="AB164" i="4"/>
  <c r="G141" s="1"/>
  <c r="E143"/>
  <c r="AJ183"/>
  <c r="B69" i="1" l="1"/>
  <c r="C69" s="1"/>
  <c r="E69" s="1"/>
  <c r="AB165" i="4"/>
  <c r="G142" s="1"/>
  <c r="E144"/>
  <c r="AJ184"/>
  <c r="B70" i="1" l="1"/>
  <c r="C70" s="1"/>
  <c r="E70" s="1"/>
  <c r="AB166" i="4"/>
  <c r="G143" s="1"/>
  <c r="E145"/>
  <c r="AJ185"/>
  <c r="B71" i="1" l="1"/>
  <c r="C71" s="1"/>
  <c r="E71" s="1"/>
  <c r="AB167" i="4"/>
  <c r="G144" s="1"/>
  <c r="E146"/>
  <c r="AJ186"/>
  <c r="B72" i="1" l="1"/>
  <c r="C72" s="1"/>
  <c r="E72" s="1"/>
  <c r="E147" i="4"/>
  <c r="AJ187"/>
  <c r="AB168"/>
  <c r="G145" s="1"/>
  <c r="B73" i="1" l="1"/>
  <c r="C73" s="1"/>
  <c r="E73" s="1"/>
  <c r="AB169" i="4"/>
  <c r="G146" s="1"/>
  <c r="E148"/>
  <c r="AJ188"/>
  <c r="B74" i="1" l="1"/>
  <c r="C74" s="1"/>
  <c r="E74" s="1"/>
  <c r="AB170" i="4"/>
  <c r="G147" s="1"/>
  <c r="E149"/>
  <c r="AJ189"/>
  <c r="B75" i="1" l="1"/>
  <c r="C75" s="1"/>
  <c r="E75" s="1"/>
  <c r="AB171" i="4"/>
  <c r="G148" s="1"/>
  <c r="E150"/>
  <c r="AJ190"/>
  <c r="B76" i="1" l="1"/>
  <c r="C76" s="1"/>
  <c r="E76" s="1"/>
  <c r="AB172" i="4"/>
  <c r="G149" s="1"/>
  <c r="E151"/>
  <c r="AJ191"/>
  <c r="B77" i="1" l="1"/>
  <c r="C77" s="1"/>
  <c r="E77" s="1"/>
  <c r="AB173" i="4"/>
  <c r="G150" s="1"/>
  <c r="E152"/>
  <c r="AJ192"/>
  <c r="B78" i="1" l="1"/>
  <c r="C78" s="1"/>
  <c r="E78" s="1"/>
  <c r="AB174" i="4"/>
  <c r="G151" s="1"/>
  <c r="E153"/>
  <c r="AJ193"/>
  <c r="B79" i="1" l="1"/>
  <c r="C79" s="1"/>
  <c r="E79" s="1"/>
  <c r="AB175" i="4"/>
  <c r="G152" s="1"/>
  <c r="E154"/>
  <c r="AJ194"/>
  <c r="B80" i="1" l="1"/>
  <c r="C80" s="1"/>
  <c r="E80" s="1"/>
  <c r="AB176" i="4"/>
  <c r="G153" s="1"/>
  <c r="E155"/>
  <c r="AJ195"/>
  <c r="B81" i="1" l="1"/>
  <c r="C81" s="1"/>
  <c r="E81" s="1"/>
  <c r="AB177" i="4"/>
  <c r="G154" s="1"/>
  <c r="E156"/>
  <c r="AJ196"/>
  <c r="B82" i="1" l="1"/>
  <c r="C82" s="1"/>
  <c r="E82" s="1"/>
  <c r="AB178" i="4"/>
  <c r="G155" s="1"/>
  <c r="E157"/>
  <c r="AJ197"/>
  <c r="B83" i="1" l="1"/>
  <c r="C83" s="1"/>
  <c r="E83" s="1"/>
  <c r="AB179" i="4"/>
  <c r="G156" s="1"/>
  <c r="E158"/>
  <c r="AJ198"/>
  <c r="B84" i="1" l="1"/>
  <c r="C84" s="1"/>
  <c r="E84" s="1"/>
  <c r="AB180" i="4"/>
  <c r="G157" s="1"/>
  <c r="E159"/>
  <c r="AJ199"/>
  <c r="B85" i="1" l="1"/>
  <c r="C85" s="1"/>
  <c r="E85" s="1"/>
  <c r="AB181" i="4"/>
  <c r="G158" s="1"/>
  <c r="E160"/>
  <c r="AJ200"/>
  <c r="B86" i="1" l="1"/>
  <c r="C86" s="1"/>
  <c r="E86" s="1"/>
  <c r="E161" i="4"/>
  <c r="AJ201"/>
  <c r="AB182"/>
  <c r="G159" s="1"/>
  <c r="B87" i="1" l="1"/>
  <c r="C87" s="1"/>
  <c r="E87" s="1"/>
  <c r="AB183" i="4"/>
  <c r="G160" s="1"/>
  <c r="E162"/>
  <c r="AJ202"/>
  <c r="B88" i="1" l="1"/>
  <c r="C88" s="1"/>
  <c r="E88" s="1"/>
  <c r="AB184" i="4"/>
  <c r="G161" s="1"/>
  <c r="E163"/>
  <c r="AJ203"/>
  <c r="B89" i="1" l="1"/>
  <c r="C89" s="1"/>
  <c r="E89" s="1"/>
  <c r="AB185" i="4"/>
  <c r="G162" s="1"/>
  <c r="E164"/>
  <c r="J90" s="1"/>
  <c r="AJ204"/>
  <c r="B90" i="1" l="1"/>
  <c r="C90" s="1"/>
  <c r="E90" s="1"/>
  <c r="AB186" i="4"/>
  <c r="G163" s="1"/>
  <c r="E165"/>
  <c r="AJ205"/>
  <c r="B91" i="1" l="1"/>
  <c r="C91" s="1"/>
  <c r="E91" s="1"/>
  <c r="AB187" i="4"/>
  <c r="G164" s="1"/>
  <c r="E166"/>
  <c r="K90" s="1"/>
  <c r="AJ206"/>
  <c r="B92" i="1" l="1"/>
  <c r="C92" s="1"/>
  <c r="E92" s="1"/>
  <c r="AB188" i="4"/>
  <c r="G165" s="1"/>
  <c r="E167"/>
  <c r="AJ207"/>
  <c r="B93" i="1" l="1"/>
  <c r="C93" s="1"/>
  <c r="E93" s="1"/>
  <c r="AB189" i="4"/>
  <c r="G166" s="1"/>
  <c r="E168"/>
  <c r="AJ208"/>
  <c r="B94" i="1" l="1"/>
  <c r="C94" s="1"/>
  <c r="E94" s="1"/>
  <c r="AB190" i="4"/>
  <c r="G167" s="1"/>
  <c r="E169"/>
  <c r="AJ209"/>
  <c r="B95" i="1" l="1"/>
  <c r="C95" s="1"/>
  <c r="E95" s="1"/>
  <c r="AB191" i="4"/>
  <c r="G168" s="1"/>
  <c r="AJ210"/>
  <c r="E170"/>
  <c r="B96" i="1" l="1"/>
  <c r="C96" s="1"/>
  <c r="E96" s="1"/>
  <c r="AJ211" i="4"/>
  <c r="E171"/>
  <c r="AB192"/>
  <c r="G169" s="1"/>
  <c r="B97" i="1" l="1"/>
  <c r="C97" s="1"/>
  <c r="E97" s="1"/>
  <c r="AB193" i="4"/>
  <c r="G170" s="1"/>
  <c r="AJ212"/>
  <c r="E172"/>
  <c r="B98" i="1" l="1"/>
  <c r="C98" s="1"/>
  <c r="E98" s="1"/>
  <c r="AJ213" i="4"/>
  <c r="E173"/>
  <c r="AB194"/>
  <c r="G171" s="1"/>
  <c r="B99" i="1" l="1"/>
  <c r="C99" s="1"/>
  <c r="E99" s="1"/>
  <c r="AB195" i="4"/>
  <c r="G172" s="1"/>
  <c r="AJ214"/>
  <c r="E174"/>
  <c r="B100" i="1" l="1"/>
  <c r="C100" s="1"/>
  <c r="E100" s="1"/>
  <c r="AJ215" i="4"/>
  <c r="E175"/>
  <c r="AB196"/>
  <c r="G173" s="1"/>
  <c r="B101" i="1" l="1"/>
  <c r="C101" s="1"/>
  <c r="E101" s="1"/>
  <c r="AB197" i="4"/>
  <c r="G174" s="1"/>
  <c r="AJ216"/>
  <c r="E176"/>
  <c r="B102" i="1" l="1"/>
  <c r="C102" s="1"/>
  <c r="E102" s="1"/>
  <c r="AJ217" i="4"/>
  <c r="E177"/>
  <c r="AB198"/>
  <c r="G175" s="1"/>
  <c r="B103" i="1" l="1"/>
  <c r="C103" s="1"/>
  <c r="E103" s="1"/>
  <c r="AB199" i="4"/>
  <c r="G176" s="1"/>
  <c r="E178"/>
  <c r="L90" s="1"/>
  <c r="AJ218"/>
  <c r="B104" i="1" l="1"/>
  <c r="C104" s="1"/>
  <c r="E104" s="1"/>
  <c r="AB200" i="4"/>
  <c r="G177" s="1"/>
  <c r="E179"/>
  <c r="AJ219"/>
  <c r="B105" i="1" l="1"/>
  <c r="C105" s="1"/>
  <c r="E105" s="1"/>
  <c r="AB216" i="4"/>
  <c r="G178" s="1"/>
  <c r="E180"/>
  <c r="AJ220"/>
  <c r="B106" i="1" l="1"/>
  <c r="C106" s="1"/>
  <c r="E106" s="1"/>
  <c r="AB217" i="4"/>
  <c r="G179" s="1"/>
  <c r="E181"/>
  <c r="AJ221"/>
  <c r="B107" i="1" l="1"/>
  <c r="C107" s="1"/>
  <c r="E107" s="1"/>
  <c r="AB218" i="4"/>
  <c r="G180" s="1"/>
  <c r="E182"/>
  <c r="AJ222"/>
  <c r="B108" i="1" l="1"/>
  <c r="C108" s="1"/>
  <c r="E108" s="1"/>
  <c r="AB219" i="4"/>
  <c r="G181" s="1"/>
  <c r="E183"/>
  <c r="AJ223"/>
  <c r="B109" i="1" l="1"/>
  <c r="C109" s="1"/>
  <c r="E109" s="1"/>
  <c r="AB220" i="4"/>
  <c r="G182" s="1"/>
  <c r="E184"/>
  <c r="AJ224"/>
  <c r="B110" i="1" l="1"/>
  <c r="C110" s="1"/>
  <c r="E110" s="1"/>
  <c r="AB221" i="4"/>
  <c r="G183" s="1"/>
  <c r="E185"/>
  <c r="AJ225"/>
  <c r="B111" i="1" l="1"/>
  <c r="C111" s="1"/>
  <c r="E111" s="1"/>
  <c r="AB222" i="4"/>
  <c r="G184" s="1"/>
  <c r="E186"/>
  <c r="AJ226"/>
  <c r="B112" i="1" l="1"/>
  <c r="C112" s="1"/>
  <c r="E112" s="1"/>
  <c r="AB223" i="4"/>
  <c r="G185" s="1"/>
  <c r="E187"/>
  <c r="AJ227"/>
  <c r="B113" i="1" l="1"/>
  <c r="C113" s="1"/>
  <c r="E113" s="1"/>
  <c r="AB224" i="4"/>
  <c r="G186" s="1"/>
  <c r="E188"/>
  <c r="AJ228"/>
  <c r="E189" s="1"/>
  <c r="B114" i="1" l="1"/>
  <c r="C114" s="1"/>
  <c r="E114" s="1"/>
  <c r="AB225" i="4"/>
  <c r="G187" s="1"/>
  <c r="B115" i="1" l="1"/>
  <c r="C115" s="1"/>
  <c r="E115" s="1"/>
  <c r="AB226" i="4"/>
  <c r="G188" s="1"/>
  <c r="B116" i="1" l="1"/>
  <c r="C116" s="1"/>
  <c r="E116" s="1"/>
  <c r="AB227" i="4"/>
  <c r="G189" s="1"/>
  <c r="B117" i="1" l="1"/>
  <c r="C117" s="1"/>
  <c r="E117" s="1"/>
  <c r="E96" i="4"/>
  <c r="AB228"/>
  <c r="B118" i="1" l="1"/>
  <c r="C118" s="1"/>
  <c r="E118" s="1"/>
  <c r="B119" l="1"/>
  <c r="C119" s="1"/>
  <c r="E119" s="1"/>
  <c r="B120" l="1"/>
  <c r="C120" s="1"/>
  <c r="E120" s="1"/>
  <c r="B121" l="1"/>
  <c r="C121" s="1"/>
  <c r="E121" s="1"/>
  <c r="B122" l="1"/>
  <c r="C122" s="1"/>
  <c r="E122" s="1"/>
  <c r="B123" l="1"/>
  <c r="C123" s="1"/>
  <c r="E123" s="1"/>
  <c r="B124" l="1"/>
  <c r="C124" s="1"/>
  <c r="E124" s="1"/>
  <c r="B125" l="1"/>
  <c r="C125" s="1"/>
  <c r="E125" s="1"/>
  <c r="B126" l="1"/>
  <c r="C126" s="1"/>
  <c r="E126" s="1"/>
  <c r="B127" l="1"/>
  <c r="C127" s="1"/>
  <c r="E127" s="1"/>
  <c r="B128" l="1"/>
  <c r="C128" s="1"/>
  <c r="E128" s="1"/>
  <c r="B129" l="1"/>
  <c r="C129" s="1"/>
  <c r="E129" s="1"/>
  <c r="B130" l="1"/>
  <c r="C130" s="1"/>
  <c r="E130" s="1"/>
  <c r="B131" l="1"/>
  <c r="C131" s="1"/>
  <c r="E131" s="1"/>
  <c r="B132" l="1"/>
  <c r="C132" s="1"/>
  <c r="E132" s="1"/>
  <c r="B133" l="1"/>
  <c r="C133" s="1"/>
  <c r="E133" s="1"/>
  <c r="B134" l="1"/>
  <c r="C134" s="1"/>
  <c r="E134" s="1"/>
  <c r="B135" l="1"/>
  <c r="C135" s="1"/>
  <c r="E135" s="1"/>
  <c r="B136" l="1"/>
  <c r="C136" s="1"/>
  <c r="E136" s="1"/>
  <c r="B137" l="1"/>
  <c r="C137" s="1"/>
  <c r="E137" s="1"/>
  <c r="B138" l="1"/>
  <c r="C138" s="1"/>
  <c r="E138" s="1"/>
  <c r="B139" l="1"/>
  <c r="C139" s="1"/>
  <c r="E139" s="1"/>
  <c r="B140" l="1"/>
  <c r="C140" s="1"/>
  <c r="E140" s="1"/>
  <c r="B141" l="1"/>
  <c r="C141" s="1"/>
  <c r="E141" s="1"/>
  <c r="B142" l="1"/>
  <c r="C142" s="1"/>
  <c r="E142" s="1"/>
  <c r="B143" l="1"/>
  <c r="C143" s="1"/>
  <c r="E143" s="1"/>
  <c r="B144" l="1"/>
  <c r="C144" s="1"/>
  <c r="E144" s="1"/>
  <c r="B145" l="1"/>
  <c r="C145" s="1"/>
  <c r="E145" s="1"/>
  <c r="B146" l="1"/>
  <c r="C146" s="1"/>
  <c r="E146" s="1"/>
  <c r="B147" l="1"/>
  <c r="C147" s="1"/>
  <c r="E147" s="1"/>
  <c r="B148" l="1"/>
  <c r="C148" s="1"/>
  <c r="E148" s="1"/>
  <c r="B149" l="1"/>
  <c r="C149" s="1"/>
  <c r="E149" s="1"/>
  <c r="B150" l="1"/>
  <c r="C150" s="1"/>
  <c r="E150" s="1"/>
  <c r="B151" l="1"/>
  <c r="C151" s="1"/>
  <c r="E151" s="1"/>
</calcChain>
</file>

<file path=xl/sharedStrings.xml><?xml version="1.0" encoding="utf-8"?>
<sst xmlns="http://schemas.openxmlformats.org/spreadsheetml/2006/main" count="499" uniqueCount="333">
  <si>
    <t>mv</t>
  </si>
  <si>
    <t>AMOUNT OF DEPOSIT</t>
  </si>
  <si>
    <t>PERIOD</t>
  </si>
  <si>
    <t>INTEREST RATE</t>
  </si>
  <si>
    <t>ANNUITY</t>
  </si>
  <si>
    <t>TO ARRIVE BALANCE AT THE END OF CERTAIN MONTHS, FOR THE ABOVE DATA</t>
  </si>
  <si>
    <t>KD VALUE MINUS R D VALUE</t>
  </si>
  <si>
    <t>CORRECT</t>
  </si>
  <si>
    <t>AT THE END OF ABOVE PERIOD</t>
  </si>
  <si>
    <t>BALANCE AT CONTRACTED RATE</t>
  </si>
  <si>
    <t>(IN MONTHS)</t>
  </si>
  <si>
    <t>ELIGIBLE INTEREST RATE</t>
  </si>
  <si>
    <t>PERIOD RUN</t>
  </si>
  <si>
    <t>AMOUNT TOBE REQUIRED</t>
  </si>
  <si>
    <t>FILL</t>
  </si>
  <si>
    <t>RESULT</t>
  </si>
  <si>
    <t>&lt;&lt;&lt;&lt;&lt;&lt;&lt;</t>
  </si>
  <si>
    <t>&lt;&lt;&lt;&lt;&lt;&lt;</t>
  </si>
  <si>
    <t>&lt;&lt;&lt;&lt;&lt;</t>
  </si>
  <si>
    <t>AMOUNT TO BE RECOVERED</t>
  </si>
  <si>
    <t>(CONTRACTED RATE)</t>
  </si>
  <si>
    <t xml:space="preserve">BALANCE PAYABLE </t>
  </si>
  <si>
    <t>PREMATURE CLOSURE AT THE ABOVE PERIOD</t>
  </si>
  <si>
    <t>TO KNOW THE BALANCE IN THE ACCOUNT AT THE END OF CERTAIN MONTH</t>
  </si>
  <si>
    <t>&lt;&lt;</t>
  </si>
  <si>
    <t>&lt;&lt;&lt;</t>
  </si>
  <si>
    <t>FILL THIS FIGURE IN CASE YOU DESIRE PREMATURE CLOSURE</t>
  </si>
  <si>
    <t>IN CASE OF PREMATURE CLOSURE, OBTAIN THE ELIGIBLE RATE  WITH PENAL CUT  FROM BANK.</t>
  </si>
  <si>
    <t>AND FILL AT THE RELEVENT CELL.</t>
  </si>
  <si>
    <t>THE AMOUNT PAYABLE TO YOU ON PREMATURE CLOSURE</t>
  </si>
  <si>
    <t>YELLOW COLORED CELLS ARE TO BE FILLED.</t>
  </si>
  <si>
    <t>WHEN THE INTEREST RATE IS CONTRACTED RATE THERE IS NO RECOVERY.</t>
  </si>
  <si>
    <t>THIS IS A PROOF OF CORRECTNESS.</t>
  </si>
  <si>
    <t>&lt;&lt;&lt;&lt;</t>
  </si>
  <si>
    <t>This is a scheme  for those who want to manage their hard earned money in a disciplined manner, and optimise their returns through several channels.</t>
  </si>
  <si>
    <t>In FD scheme Rs.1500000 at 9% , for 120 months interest monthly interest of Rs.11167, same amount deposited in Annuity scheme pays you annuity of Rs.18947/-</t>
  </si>
  <si>
    <t>MONTH</t>
  </si>
  <si>
    <t>INTEREST</t>
  </si>
  <si>
    <t>PRINCIPAL</t>
  </si>
  <si>
    <t>BALANCE</t>
  </si>
  <si>
    <t>THE COURSE OF ANNUITY PAYMENTS CHART</t>
  </si>
  <si>
    <t>&lt;&lt;the First interest</t>
  </si>
  <si>
    <t>is monthly int on FD</t>
  </si>
  <si>
    <t>A FEW MINUTES AROUND ANNUITY DEPOSIT SCHEME</t>
  </si>
  <si>
    <t xml:space="preserve">ANNUITY SCHEME </t>
  </si>
  <si>
    <t>SPECIAL THANKS TO State Bank of India and South India Bank for introducing the scheme.</t>
  </si>
  <si>
    <t>vrshenoi, veearess@gmail.com</t>
  </si>
  <si>
    <t>FEATURES OF THE SIB CARE</t>
  </si>
  <si>
    <r>
      <t>SIB CARE</t>
    </r>
    <r>
      <rPr>
        <sz val="8"/>
        <rFont val="Arial"/>
        <family val="2"/>
      </rPr>
      <t> Deposit is a new scheme formulated for all those who wish to have a fixed return for a fixed period for their investment. The Scheme is specially designed aiming both our youngsters and pensioners who are in need of a fixed amount in addition to the applicable interest payout.</t>
    </r>
  </si>
  <si>
    <t>A lump sum amount for a predetermined period ranging from 2 years to 10 years based on their requirement of funds is deposited with the Bank and Customer will be getting credit of equal installments (interest for the period along with a principal portion) to the connected operative account on deposit dates from the next month onwards. Interest rates will be as applicable for the preferred period of deposits. Even though monthly interest is credited the same is offered without any discounts.  We propose to offer the card rates without any discounts for this product in conformity with the IBA master charts of Lump sum Annuity Monthly Repayment Deposits. The Deposit Amount shall be minimum of Rs 25,000/- and a Maximum of Rs.One Crore. </t>
  </si>
  <si>
    <t>When we assess our customer needs we find that several requirements of our customers can be suitably addressed through our SIB CARE Scheme Some of which are:</t>
  </si>
  <si>
    <t>Retired/VRS employees who want to invest a part of their retirement benefits for maintaining an income level equal to their earlier living standards.</t>
  </si>
  <si>
    <t>Students may subscribe to this product which assures monthly fixed returns to meet their expenses of College/Hostel Fees. </t>
  </si>
  <si>
    <t> NRI Returnees who want to have a fixed return for a fixed term.</t>
  </si>
  <si>
    <t>Agriculturists who want to invest their agricultural income for getting monthly return to meet the recurring family expenses/future cultivation expenses.</t>
  </si>
  <si>
    <t>Parents/Beloved ones to get a fixed amount every month, which is sufficient to meet the monthly expenses for a fixed term.</t>
  </si>
  <si>
    <t>For those who want to manage their hard earned money in a disciplined manner, this scheme will be attractive with higher returns.</t>
  </si>
  <si>
    <t>PREMATURE CLOSURE - PERMITTED</t>
  </si>
  <si>
    <t>Premature Payment Permitted. But Rate of Interest will be taken asthe applicable rate as on date of deposit for</t>
  </si>
  <si>
    <t>the period run, less penalty mentioned below, or contracted rate whichever is lower. Pre‐</t>
  </si>
  <si>
    <t>closure penalty shall be charged</t>
  </si>
  <si>
    <t>@ of 0.5% for amounts upto Rs. 15 Lakhs and</t>
  </si>
  <si>
    <t>@ 1% for amounts of Rs. 15 Lakhs and above</t>
  </si>
  <si>
    <t>In the case of preclosure due to death ofthe depositor, Rate ofInterest as on date of deposit</t>
  </si>
  <si>
    <t>for the period run or contracted rate, whichever is lower, will be taken, but no preclosure</t>
  </si>
  <si>
    <t>penalty will be charged.</t>
  </si>
  <si>
    <t>LOAN FACILITY - NO</t>
  </si>
  <si>
    <t>Loan Facility No loans will be allowed againstthe deposit orlien will not bemarked in the deposit.</t>
  </si>
  <si>
    <t>ANNUITY DEPOSIT SCHEME - STATE BANK OF INDIA</t>
  </si>
  <si>
    <r>
      <t>ü</t>
    </r>
    <r>
      <rPr>
        <sz val="7"/>
        <color indexed="8"/>
        <rFont val="Times New Roman"/>
        <family val="1"/>
      </rPr>
      <t>  </t>
    </r>
    <r>
      <rPr>
        <sz val="10"/>
        <color indexed="8"/>
        <rFont val="Verdana"/>
        <family val="2"/>
      </rPr>
      <t>To enable the depositor to pay one time lump sum amount and to receive the same in Equated Monthly Instalments (EMIs), comprising a part of the principal amount as well as interest on the reducing principal amount, compounded at quarterly rests and discounted to the monthly value.</t>
    </r>
  </si>
  <si>
    <r>
      <t>ü</t>
    </r>
    <r>
      <rPr>
        <sz val="7"/>
        <color indexed="8"/>
        <rFont val="Times New Roman"/>
        <family val="1"/>
      </rPr>
      <t>  </t>
    </r>
    <r>
      <rPr>
        <sz val="10"/>
        <color indexed="8"/>
        <rFont val="Verdana"/>
        <family val="2"/>
      </rPr>
      <t>Payment of interest will start on the anniversary date of the month following the month of deposit.</t>
    </r>
  </si>
  <si>
    <r>
      <t>ü</t>
    </r>
    <r>
      <rPr>
        <sz val="7"/>
        <color indexed="8"/>
        <rFont val="Times New Roman"/>
        <family val="1"/>
      </rPr>
      <t>  </t>
    </r>
    <r>
      <rPr>
        <sz val="10"/>
        <color indexed="8"/>
        <rFont val="Verdana"/>
        <family val="2"/>
      </rPr>
      <t>If that date is non-existent (29th, 30th &amp; 31st), it will be paid on the 1st day of the next month.</t>
    </r>
  </si>
  <si>
    <r>
      <t>ü</t>
    </r>
    <r>
      <rPr>
        <sz val="7"/>
        <color indexed="8"/>
        <rFont val="Times New Roman"/>
        <family val="1"/>
      </rPr>
      <t>  </t>
    </r>
    <r>
      <rPr>
        <b/>
        <sz val="10"/>
        <color indexed="8"/>
        <rFont val="Verdana"/>
        <family val="2"/>
      </rPr>
      <t>Deposit amount</t>
    </r>
  </si>
  <si>
    <r>
      <t>·</t>
    </r>
    <r>
      <rPr>
        <sz val="7"/>
        <color indexed="8"/>
        <rFont val="Times New Roman"/>
        <family val="1"/>
      </rPr>
      <t>         </t>
    </r>
    <r>
      <rPr>
        <sz val="10"/>
        <color indexed="8"/>
        <rFont val="Verdana"/>
        <family val="2"/>
      </rPr>
      <t>Minimum- Based on minimum monthly annuity Rs 1000/- for the relevant period. In no case Minimum Amount of deposit should be below Rs. 25,000/-</t>
    </r>
  </si>
  <si>
    <r>
      <t>·</t>
    </r>
    <r>
      <rPr>
        <sz val="7"/>
        <color indexed="8"/>
        <rFont val="Times New Roman"/>
        <family val="1"/>
      </rPr>
      <t>         </t>
    </r>
    <r>
      <rPr>
        <sz val="10"/>
        <color indexed="8"/>
        <rFont val="Verdana"/>
        <family val="2"/>
      </rPr>
      <t>Maximum: No Limit</t>
    </r>
  </si>
  <si>
    <r>
      <t>ü</t>
    </r>
    <r>
      <rPr>
        <sz val="7"/>
        <color indexed="8"/>
        <rFont val="Times New Roman"/>
        <family val="1"/>
      </rPr>
      <t>  </t>
    </r>
    <r>
      <rPr>
        <b/>
        <sz val="10"/>
        <color indexed="8"/>
        <rFont val="Verdana"/>
        <family val="2"/>
      </rPr>
      <t>Tenure</t>
    </r>
  </si>
  <si>
    <t>36/60/84 or 120 months</t>
  </si>
  <si>
    <r>
      <t>ü</t>
    </r>
    <r>
      <rPr>
        <sz val="7"/>
        <color indexed="8"/>
        <rFont val="Times New Roman"/>
        <family val="1"/>
      </rPr>
      <t>  </t>
    </r>
    <r>
      <rPr>
        <b/>
        <sz val="10"/>
        <color indexed="8"/>
        <rFont val="Verdana"/>
        <family val="2"/>
      </rPr>
      <t>Rate of interest</t>
    </r>
  </si>
  <si>
    <t>As applicable to the Term Deposits of tenure as opted by the depositor.</t>
  </si>
  <si>
    <r>
      <t>ü</t>
    </r>
    <r>
      <rPr>
        <sz val="7"/>
        <color indexed="8"/>
        <rFont val="Times New Roman"/>
        <family val="1"/>
      </rPr>
      <t>  </t>
    </r>
    <r>
      <rPr>
        <b/>
        <sz val="10"/>
        <color indexed="8"/>
        <rFont val="Verdana"/>
        <family val="2"/>
      </rPr>
      <t>Premature Payment</t>
    </r>
  </si>
  <si>
    <t>Permitted only in case of death of depositor.</t>
  </si>
  <si>
    <r>
      <t>ü</t>
    </r>
    <r>
      <rPr>
        <sz val="7"/>
        <color indexed="8"/>
        <rFont val="Times New Roman"/>
        <family val="1"/>
      </rPr>
      <t>  </t>
    </r>
    <r>
      <rPr>
        <b/>
        <sz val="10"/>
        <color indexed="8"/>
        <rFont val="Verdana"/>
        <family val="2"/>
      </rPr>
      <t>Loan facility</t>
    </r>
  </si>
  <si>
    <t>Overdraft/loan up to 75% of the balance amount of annuity may be granted on special cases. After disbursal of OD/loan, further annuity payment will be deposited in loan account only.</t>
  </si>
  <si>
    <t>THE SCHEME BY   SBI</t>
  </si>
  <si>
    <t>Most Important Terms &amp; Conditions</t>
  </si>
  <si>
    <r>
      <t>1.</t>
    </r>
    <r>
      <rPr>
        <sz val="7"/>
        <color indexed="8"/>
        <rFont val="Times New Roman"/>
        <family val="1"/>
      </rPr>
      <t>    </t>
    </r>
    <r>
      <rPr>
        <sz val="10"/>
        <color indexed="8"/>
        <rFont val="Arial"/>
        <family val="2"/>
      </rPr>
      <t>Depositor pays one time lump sum amount and receives Equated Monthly Installments (EMIs), comprising a part of the principal amount as well as interest on the reducing principal amount, compounded at quarterly rests and discounted to the monthly value.</t>
    </r>
  </si>
  <si>
    <r>
      <t>2.</t>
    </r>
    <r>
      <rPr>
        <sz val="7"/>
        <color indexed="8"/>
        <rFont val="Times New Roman"/>
        <family val="1"/>
      </rPr>
      <t>    </t>
    </r>
    <r>
      <rPr>
        <sz val="10"/>
        <color indexed="8"/>
        <rFont val="Arial"/>
        <family val="2"/>
      </rPr>
      <t>Deposit Amount Maximum: No Limit Minimum- Based on minimum monthly annuity Rs 1000/- for the relevant period. In no case Minimum Amount of deposit should be below Rs. 25,000/-.</t>
    </r>
  </si>
  <si>
    <r>
      <t>3.</t>
    </r>
    <r>
      <rPr>
        <sz val="7"/>
        <color indexed="8"/>
        <rFont val="Times New Roman"/>
        <family val="1"/>
      </rPr>
      <t>    </t>
    </r>
    <r>
      <rPr>
        <sz val="10"/>
        <color indexed="8"/>
        <rFont val="Arial"/>
        <family val="2"/>
      </rPr>
      <t>Tenure – 36, 60, 84 and 120 months.</t>
    </r>
  </si>
  <si>
    <r>
      <t>4.</t>
    </r>
    <r>
      <rPr>
        <sz val="7"/>
        <color indexed="8"/>
        <rFont val="Times New Roman"/>
        <family val="1"/>
      </rPr>
      <t>    </t>
    </r>
    <r>
      <rPr>
        <sz val="10"/>
        <color indexed="8"/>
        <rFont val="Arial"/>
        <family val="2"/>
      </rPr>
      <t>Premature payment - Permitted only in case of death of depositor.</t>
    </r>
  </si>
  <si>
    <r>
      <t>5.</t>
    </r>
    <r>
      <rPr>
        <sz val="7"/>
        <color indexed="8"/>
        <rFont val="Times New Roman"/>
        <family val="1"/>
      </rPr>
      <t>    </t>
    </r>
    <r>
      <rPr>
        <sz val="10"/>
        <color indexed="8"/>
        <rFont val="Arial"/>
        <family val="2"/>
      </rPr>
      <t>Loan facility - Overdraft/loan upto 75% of the balance amount of annuity may be granted on special cases. It will be the same as applicable to TRD/STDRs. After disbursal of OD/loan, further annuity payment will be deposited in loan account only.</t>
    </r>
  </si>
  <si>
    <r>
      <t>6.</t>
    </r>
    <r>
      <rPr>
        <sz val="7"/>
        <color indexed="8"/>
        <rFont val="Times New Roman"/>
        <family val="1"/>
      </rPr>
      <t>     </t>
    </r>
    <r>
      <rPr>
        <sz val="10"/>
        <color indexed="8"/>
        <rFont val="Arial"/>
        <family val="2"/>
      </rPr>
      <t>Nomination facility availabl</t>
    </r>
  </si>
  <si>
    <t>AMOUNT</t>
  </si>
  <si>
    <t>MONTHLY INT</t>
  </si>
  <si>
    <t>This is a scheme to enable the depositor to pay one time lumpsum and to receive the same in Equated Monthly Installments.</t>
  </si>
  <si>
    <t>The scheme  pays out principal portion,  plus interest,  taking the value to zero level at the end of the specified/chosen period.</t>
  </si>
  <si>
    <t>Assume, an Annuity lumpsum deposit of Rs.1500000 for 120 months, at 9% interest.</t>
  </si>
  <si>
    <t>The monthly annuity pay out will be Rs.18947/-</t>
  </si>
  <si>
    <t>Let us examine the first 5 installment of Annuity, along with other details:</t>
  </si>
  <si>
    <t>Each of the balance at the end of the month earns interest at contracted rate but at monthly discounted rate.</t>
  </si>
  <si>
    <t>Each of such annuity is comprised  of interest and principal component.</t>
  </si>
  <si>
    <t>The first interest component will be equal to the monthly interest of Rs.1500000 @ 9%</t>
  </si>
  <si>
    <t>MONTHLY INTEREST</t>
  </si>
  <si>
    <t>LOAN AMOUNT</t>
  </si>
  <si>
    <t>UNENCUMBERED DEPOSIT BALANCE</t>
  </si>
  <si>
    <t>INTEREST AMOUNT ON THIS BALANCE</t>
  </si>
  <si>
    <t>INTEREST RATE ON THIS BALANCE</t>
  </si>
  <si>
    <t>SBI FLEXI DEPOSIT SCHEME</t>
  </si>
  <si>
    <t>A variant of Recurring Deposit with the facility of depositing variable deposit instead of a fixed instalment.</t>
  </si>
  <si>
    <t>Rs.50,000/- in a Financial Year.</t>
  </si>
  <si>
    <t>As applicable to Term deposits. Interest will be compounded at quarterly intervals, based on the balance outstanding on the last date of each month.</t>
  </si>
  <si>
    <t>Interest payable will be subject to TDS.</t>
  </si>
  <si>
    <t>Allowed.</t>
  </si>
  <si>
    <t>iWish</t>
  </si>
  <si>
    <t>iWish also provides an easy online interface to see the progress of all goals and manage them from one place. The key features of iWish are:</t>
  </si>
  <si>
    <t>Flexibility: A recurring deposit with the added benefit that any amount can be contributed at any point of time. There are no penalties if funds are not deposited in a month. You also have an option of creating a standing instruction if you want to do so. Know more</t>
  </si>
  <si>
    <t>Better returns: You earn recurring deposit interest rates, while enjoying the freedom of not having to deposit into your goal every month. Know more</t>
  </si>
  <si>
    <t xml:space="preserve"> iWish is a unique flexible Recurring Deposit that lets you save for your goals as and when you have the funds and earn better interest rates just like a Fixed Deposit. What's more, you can choose to share your goals with friends and family on Facebook.</t>
  </si>
  <si>
    <r>
      <t>ü</t>
    </r>
    <r>
      <rPr>
        <sz val="9"/>
        <color indexed="8"/>
        <rFont val="Times New Roman"/>
        <family val="1"/>
      </rPr>
      <t>  </t>
    </r>
    <r>
      <rPr>
        <b/>
        <sz val="9"/>
        <color indexed="8"/>
        <rFont val="Verdana"/>
        <family val="2"/>
      </rPr>
      <t>Period of deposit : </t>
    </r>
    <r>
      <rPr>
        <sz val="9"/>
        <color indexed="8"/>
        <rFont val="Verdana"/>
        <family val="2"/>
      </rPr>
      <t>Minimum - 5 years and Maximum - 7 years</t>
    </r>
  </si>
  <si>
    <r>
      <t>ü</t>
    </r>
    <r>
      <rPr>
        <sz val="9"/>
        <color indexed="8"/>
        <rFont val="Times New Roman"/>
        <family val="1"/>
      </rPr>
      <t>  </t>
    </r>
    <r>
      <rPr>
        <b/>
        <sz val="9"/>
        <color indexed="8"/>
        <rFont val="Verdana"/>
        <family val="2"/>
      </rPr>
      <t>Minimum deposit amount</t>
    </r>
  </si>
  <si>
    <r>
      <t>·</t>
    </r>
    <r>
      <rPr>
        <sz val="9"/>
        <color indexed="8"/>
        <rFont val="Times New Roman"/>
        <family val="1"/>
      </rPr>
      <t>         </t>
    </r>
    <r>
      <rPr>
        <sz val="9"/>
        <color indexed="8"/>
        <rFont val="Verdana"/>
        <family val="2"/>
      </rPr>
      <t>Rs. 5,000/- per Financial Year.</t>
    </r>
  </si>
  <si>
    <r>
      <t>·</t>
    </r>
    <r>
      <rPr>
        <sz val="9"/>
        <color indexed="8"/>
        <rFont val="Times New Roman"/>
        <family val="1"/>
      </rPr>
      <t>         </t>
    </r>
    <r>
      <rPr>
        <sz val="9"/>
        <color indexed="8"/>
        <rFont val="Verdana"/>
        <family val="2"/>
      </rPr>
      <t>Minimum of Rs. 500/- at any one instance.</t>
    </r>
  </si>
  <si>
    <r>
      <t>·</t>
    </r>
    <r>
      <rPr>
        <sz val="9"/>
        <color indexed="8"/>
        <rFont val="Times New Roman"/>
        <family val="1"/>
      </rPr>
      <t>         </t>
    </r>
    <r>
      <rPr>
        <sz val="9"/>
        <color indexed="8"/>
        <rFont val="Verdana"/>
        <family val="2"/>
      </rPr>
      <t>Deposits can be made anytime during a month and any number of times.</t>
    </r>
  </si>
  <si>
    <r>
      <t>·</t>
    </r>
    <r>
      <rPr>
        <sz val="9"/>
        <color indexed="8"/>
        <rFont val="Times New Roman"/>
        <family val="1"/>
      </rPr>
      <t>         </t>
    </r>
    <r>
      <rPr>
        <sz val="9"/>
        <color indexed="8"/>
        <rFont val="Verdana"/>
        <family val="2"/>
      </rPr>
      <t>Penalty for default in payment of minimum deposit will be Rs.50/- per Financial Year.</t>
    </r>
  </si>
  <si>
    <r>
      <t>ü</t>
    </r>
    <r>
      <rPr>
        <sz val="9"/>
        <color indexed="8"/>
        <rFont val="Times New Roman"/>
        <family val="1"/>
      </rPr>
      <t>  </t>
    </r>
    <r>
      <rPr>
        <b/>
        <sz val="9"/>
        <color indexed="8"/>
        <rFont val="Verdana"/>
        <family val="2"/>
      </rPr>
      <t>Maximum deposit amount</t>
    </r>
  </si>
  <si>
    <r>
      <t>ü</t>
    </r>
    <r>
      <rPr>
        <sz val="9"/>
        <color indexed="8"/>
        <rFont val="Times New Roman"/>
        <family val="1"/>
      </rPr>
      <t>  </t>
    </r>
    <r>
      <rPr>
        <b/>
        <sz val="9"/>
        <color indexed="8"/>
        <rFont val="Verdana"/>
        <family val="2"/>
      </rPr>
      <t>Rate of interest</t>
    </r>
  </si>
  <si>
    <r>
      <t>ü</t>
    </r>
    <r>
      <rPr>
        <sz val="9"/>
        <color indexed="8"/>
        <rFont val="Times New Roman"/>
        <family val="1"/>
      </rPr>
      <t>  </t>
    </r>
    <r>
      <rPr>
        <b/>
        <sz val="9"/>
        <color indexed="8"/>
        <rFont val="Verdana"/>
        <family val="2"/>
      </rPr>
      <t>Tax deduction at source</t>
    </r>
  </si>
  <si>
    <r>
      <t>ü</t>
    </r>
    <r>
      <rPr>
        <sz val="9"/>
        <color indexed="8"/>
        <rFont val="Times New Roman"/>
        <family val="1"/>
      </rPr>
      <t>  </t>
    </r>
    <r>
      <rPr>
        <b/>
        <sz val="9"/>
        <color indexed="8"/>
        <rFont val="Verdana"/>
        <family val="2"/>
      </rPr>
      <t>Premature closure</t>
    </r>
  </si>
  <si>
    <r>
      <t>1.</t>
    </r>
    <r>
      <rPr>
        <sz val="9"/>
        <color indexed="8"/>
        <rFont val="Times New Roman"/>
        <family val="1"/>
      </rPr>
      <t>     </t>
    </r>
    <r>
      <rPr>
        <sz val="9"/>
        <color indexed="8"/>
        <rFont val="Arial"/>
        <family val="2"/>
      </rPr>
      <t>Interest will be paid at the contracted rate irrespective of change in the rate thereafter.</t>
    </r>
  </si>
  <si>
    <r>
      <t>2.</t>
    </r>
    <r>
      <rPr>
        <sz val="9"/>
        <color indexed="8"/>
        <rFont val="Times New Roman"/>
        <family val="1"/>
      </rPr>
      <t>     </t>
    </r>
    <r>
      <rPr>
        <sz val="9"/>
        <color indexed="8"/>
        <rFont val="Arial"/>
        <family val="2"/>
      </rPr>
      <t>Tenure: Minimum - 5 years, maximum - 7 years.</t>
    </r>
  </si>
  <si>
    <r>
      <t>3.</t>
    </r>
    <r>
      <rPr>
        <sz val="9"/>
        <color indexed="8"/>
        <rFont val="Times New Roman"/>
        <family val="1"/>
      </rPr>
      <t>     </t>
    </r>
    <r>
      <rPr>
        <sz val="9"/>
        <color indexed="8"/>
        <rFont val="Arial"/>
        <family val="2"/>
      </rPr>
      <t>Minimum deposit amount - Rs. 5,000/- per Financial Year (plus in multiples of Rs. 500/-) minimum of Rs. 500/- at any one instance.</t>
    </r>
  </si>
  <si>
    <r>
      <t>4.</t>
    </r>
    <r>
      <rPr>
        <sz val="9"/>
        <color indexed="8"/>
        <rFont val="Times New Roman"/>
        <family val="1"/>
      </rPr>
      <t>     </t>
    </r>
    <r>
      <rPr>
        <sz val="9"/>
        <color indexed="8"/>
        <rFont val="Arial"/>
        <family val="2"/>
      </rPr>
      <t>Deposits can be made anytime during a month and any number of times. Penalty for default in payment of minimum deposit will be Rs.50/- per Financial Year.</t>
    </r>
  </si>
  <si>
    <r>
      <t>5.</t>
    </r>
    <r>
      <rPr>
        <sz val="9"/>
        <color indexed="8"/>
        <rFont val="Times New Roman"/>
        <family val="1"/>
      </rPr>
      <t>     </t>
    </r>
    <r>
      <rPr>
        <sz val="9"/>
        <color indexed="8"/>
        <rFont val="Arial"/>
        <family val="2"/>
      </rPr>
      <t>Maximum deposit amount - Rs.50,000/- in a Financial Year.</t>
    </r>
  </si>
  <si>
    <r>
      <t>6.</t>
    </r>
    <r>
      <rPr>
        <sz val="9"/>
        <color indexed="8"/>
        <rFont val="Times New Roman"/>
        <family val="1"/>
      </rPr>
      <t>     </t>
    </r>
    <r>
      <rPr>
        <sz val="9"/>
        <color indexed="8"/>
        <rFont val="Arial"/>
        <family val="2"/>
      </rPr>
      <t>Tax Deduction at Source - Interest payable will be subject to TDS.</t>
    </r>
  </si>
  <si>
    <r>
      <t>7.</t>
    </r>
    <r>
      <rPr>
        <sz val="9"/>
        <color indexed="8"/>
        <rFont val="Times New Roman"/>
        <family val="1"/>
      </rPr>
      <t>     </t>
    </r>
    <r>
      <rPr>
        <sz val="9"/>
        <color indexed="8"/>
        <rFont val="Arial"/>
        <family val="2"/>
      </rPr>
      <t>Premature withdrawal - The rate applicable in case of premature withdrawal shall be 0.50% below the rate applicable for the period the deposit has remained with the Bank.</t>
    </r>
  </si>
  <si>
    <r>
      <t>8.</t>
    </r>
    <r>
      <rPr>
        <sz val="9"/>
        <color indexed="8"/>
        <rFont val="Times New Roman"/>
        <family val="1"/>
      </rPr>
      <t>     </t>
    </r>
    <r>
      <rPr>
        <sz val="9"/>
        <color indexed="8"/>
        <rFont val="Arial"/>
        <family val="2"/>
      </rPr>
      <t>Loan Facility as applicable to Term Deposits.</t>
    </r>
  </si>
  <si>
    <r>
      <t>9.</t>
    </r>
    <r>
      <rPr>
        <sz val="9"/>
        <color indexed="8"/>
        <rFont val="Times New Roman"/>
        <family val="1"/>
      </rPr>
      <t>     </t>
    </r>
    <r>
      <rPr>
        <sz val="9"/>
        <color indexed="8"/>
        <rFont val="Arial"/>
        <family val="2"/>
      </rPr>
      <t>Nomination facility available.</t>
    </r>
  </si>
  <si>
    <t>loan 50%</t>
  </si>
  <si>
    <t>loan 75%</t>
  </si>
  <si>
    <t>loan 90%</t>
  </si>
  <si>
    <t>&lt;&lt;2% above loan rate</t>
  </si>
  <si>
    <t>&lt;&lt;&lt;Deposit amount minus loan amount</t>
  </si>
  <si>
    <t>&lt;&lt; effective yeild on unencumbered balance</t>
  </si>
  <si>
    <t>ANNUITY DEPOSIT</t>
  </si>
  <si>
    <t>MONTHLY ANNUITY</t>
  </si>
  <si>
    <t>MONTHLY</t>
  </si>
  <si>
    <t>WDL/SPEND</t>
  </si>
  <si>
    <t>DIFFERENTIAL</t>
  </si>
  <si>
    <t>FOR RD</t>
  </si>
  <si>
    <t>RD INSTAL</t>
  </si>
  <si>
    <t>(B)</t>
  </si>
  <si>
    <t>D</t>
  </si>
  <si>
    <t>FLEXI RECURRING DEPOSIT SCHEME</t>
  </si>
  <si>
    <t>iwish from icicibank</t>
  </si>
  <si>
    <t>AMOUNT OF  FIXED DEPOSIT</t>
  </si>
  <si>
    <t>EXPLANATION:</t>
  </si>
  <si>
    <t>In Annuity scheme, we are not comfortable to hear same words  - ZERO VALUE AT THE END OF SPECIFIED CHOSEN PERIOD.</t>
  </si>
  <si>
    <t>Money flows from the Anuuity Deposit segment to Savings Bank account.</t>
  </si>
  <si>
    <t>An annuity deposit of Rs.1000000 at 9% interest for 60 months, pays Rs. 20726,  as monthly annuity for 60 months.</t>
  </si>
  <si>
    <t>If you do not spend any amount your SB balance will contain this 1243560 plus SB interest.</t>
  </si>
  <si>
    <t xml:space="preserve"> NOTE THAT, ONLY IF YOU CHOOSE TO SPEND ALL THE ANNUITY AMOUNT FROM SB , YOUR MONEY BECOMES ZERO.</t>
  </si>
  <si>
    <t>Now let us take case of Retired/Pensioner/Senior citizen.</t>
  </si>
  <si>
    <t>The senior citizen comes to the Bank with Rs.1000000, which is part of his superannuation.</t>
  </si>
  <si>
    <t>Assume that he has also income from pension.</t>
  </si>
  <si>
    <t>At initial stages, he is comfortable to live within pension amount plus monthly interest.</t>
  </si>
  <si>
    <t>After a few months, his expenses may exceed the combined value, i.e. pension plus monthly interest.</t>
  </si>
  <si>
    <t>He may now opt either to part withdrawal from the FD amount, or availing a loan.</t>
  </si>
  <si>
    <t>At this stage, it goes without saying, the depositor will have to face some erosion of income.</t>
  </si>
  <si>
    <t>WORKING MECHANISM OF ANNUITY SCHEME</t>
  </si>
  <si>
    <t>THE PRINCIPAL PORTION AS PER CHART IS TRANSFERRED TO SB ACCOUNT WITHOUT EXTRA LOAD/INTEREST</t>
  </si>
  <si>
    <t>THIS WILL HAPPEN ONLY IN ANNUITY SCHEME</t>
  </si>
  <si>
    <t>FOR MORE DETAILS GO TO  THE NEXT  SHEET "ANNUITY QUERY CHART"</t>
  </si>
  <si>
    <t>&lt;&lt;&lt;&lt;&lt;&lt;&lt;&lt;&lt;&lt;</t>
  </si>
  <si>
    <t>ANNUITY  - RD STRATEGY</t>
  </si>
  <si>
    <t>1.This is the planner cum strategy schedule by which a substantial money is saved at the end of the chosen period.</t>
  </si>
  <si>
    <t>(A PLANNER CUM STRATEGY)</t>
  </si>
  <si>
    <t>ü  Period of deposit : Minimum - 5 years and Maximum - 7 years</t>
  </si>
  <si>
    <t>ü  Minimum deposit amount</t>
  </si>
  <si>
    <t>·         Rs. 5,000/- per Financial Year.</t>
  </si>
  <si>
    <t>·         Minimum of Rs. 500/- at any one instance.</t>
  </si>
  <si>
    <t>·         Deposits can be made anytime during a month and any number of times.</t>
  </si>
  <si>
    <t>Assume you are now ready to start ANNUITY Depost for Rs.10 lakhs for 84 months @ 9%interest.</t>
  </si>
  <si>
    <t>&lt;&lt;&lt;&lt;locked</t>
  </si>
  <si>
    <t>AMOUNT TO BE</t>
  </si>
  <si>
    <t>TRANSFERRED TO VARIABLE RD</t>
  </si>
  <si>
    <t xml:space="preserve">YOUR SAVINGS AT THE END OF </t>
  </si>
  <si>
    <t>CHOSEN PERIOD</t>
  </si>
  <si>
    <t>&gt;&gt;&gt;&gt;</t>
  </si>
  <si>
    <t>INDICATIVE</t>
  </si>
  <si>
    <t>VALUE</t>
  </si>
  <si>
    <t>remit on 27 - 31 of each month</t>
  </si>
  <si>
    <t xml:space="preserve">best to </t>
  </si>
  <si>
    <t>YEAR 1</t>
  </si>
  <si>
    <t>YEAR 2</t>
  </si>
  <si>
    <t>YEAR 3</t>
  </si>
  <si>
    <t>YEAR 4</t>
  </si>
  <si>
    <t>YEAR 5</t>
  </si>
  <si>
    <t>YEAR 6</t>
  </si>
  <si>
    <t>YEAR 7</t>
  </si>
  <si>
    <t>MONTHLY INT +10%   &gt;</t>
  </si>
  <si>
    <t>INT + 10%</t>
  </si>
  <si>
    <t>INCREASED</t>
  </si>
  <si>
    <t>BY 4%</t>
  </si>
  <si>
    <t>&gt;&gt;&gt;&gt;&gt;&gt;</t>
  </si>
  <si>
    <t>STANDING INSTRUCTIONS TO BE SET</t>
  </si>
  <si>
    <t>FOR EVERY 12 MONTHS FOR 7 YEARS</t>
  </si>
  <si>
    <t>MONTHLY&gt;&gt;&gt;</t>
  </si>
  <si>
    <t>TOWARDS VARIABLE RD - ON MONTHLY BASIS</t>
  </si>
  <si>
    <t>(SEE BELOW)</t>
  </si>
  <si>
    <t>(difFerence of annuity minus spend)</t>
  </si>
  <si>
    <t>PLEASE FILL AT YELLOW CELLS</t>
  </si>
  <si>
    <t xml:space="preserve">    (FOR YEAR 1 ONLY)</t>
  </si>
  <si>
    <t>case study:::</t>
  </si>
  <si>
    <t>FD monthly interest, 9% int,</t>
  </si>
  <si>
    <t>120 months.</t>
  </si>
  <si>
    <t>avails OD/loan.</t>
  </si>
  <si>
    <t xml:space="preserve"> </t>
  </si>
  <si>
    <t>examine the chart&gt;&gt;&gt;</t>
  </si>
  <si>
    <t>the overall yield is 6.87%</t>
  </si>
  <si>
    <t>When the loan amout is 50%</t>
  </si>
  <si>
    <t>When loan is 75% the yield is</t>
  </si>
  <si>
    <t>2.73% less than SB int.</t>
  </si>
  <si>
    <t>when the loan is 90%, the</t>
  </si>
  <si>
    <t>systems eats all the interest</t>
  </si>
  <si>
    <t>and begins to rob principal</t>
  </si>
  <si>
    <t>MONTHLY INTEREST on loan</t>
  </si>
  <si>
    <t xml:space="preserve">The period chosen is 84 months.   Ascertain the interest rate from the bank. </t>
  </si>
  <si>
    <t>MONTHLY SPEND YEAR BY YEAR. (NOTIONAL VALUES)</t>
  </si>
  <si>
    <t>NOTIONAL</t>
  </si>
  <si>
    <t>GROWTH CHART</t>
  </si>
  <si>
    <t>OF RD</t>
  </si>
  <si>
    <t>THIS CHART IS MORE IMPORTANT</t>
  </si>
  <si>
    <t>TAKING TO THE INDICATIVE VALUE</t>
  </si>
  <si>
    <t>MAKE A NOTE OF THESE FIGURES.</t>
  </si>
  <si>
    <t>NOW HAVE A LOOK FOR A GROWTH CHART OF VARIABLE RD PLACED BELOW:</t>
  </si>
  <si>
    <t>GROWTH CHART OF VARIABLE RD.</t>
  </si>
  <si>
    <t>THESE BALANCES ARE</t>
  </si>
  <si>
    <t>INCLUSIVE OF INTEREST.</t>
  </si>
  <si>
    <t xml:space="preserve"> AROUND THE ANNUITY DEPOSIT </t>
  </si>
  <si>
    <t>(PLEASE  LOOK FOR  THE CHART BELOW.   Please ingnore the figures below the balance zero.</t>
  </si>
  <si>
    <t>ANNUITY&gt;&gt;&gt;&gt;</t>
  </si>
  <si>
    <t>(PLEASE VERIFY THIS FIGURE FROM THE CHART BELOW)</t>
  </si>
  <si>
    <t>NOTE:</t>
  </si>
  <si>
    <t>THE ACTUAL BANK BALANCES</t>
  </si>
  <si>
    <t xml:space="preserve">WILL NOT BE MATCHING </t>
  </si>
  <si>
    <t>TO THIS BALANCE.</t>
  </si>
  <si>
    <t>BUT THE FINAL FIGURE</t>
  </si>
  <si>
    <t>WILL BE 99% MATCHING</t>
  </si>
  <si>
    <t>INSTALLMENT</t>
  </si>
  <si>
    <t>&lt;&lt;&lt;FLEXI  RD</t>
  </si>
  <si>
    <t>THIS CHART CAN BE USED WHERE 100% ANNUITY</t>
  </si>
  <si>
    <t>IS ALLOCATED TO MEET BILL PAYMENT EXPENSES</t>
  </si>
  <si>
    <t>FILL YELLOW CELLS</t>
  </si>
  <si>
    <t>COLLECT INT RATE</t>
  </si>
  <si>
    <t>FROM BANK WEBSITE</t>
  </si>
  <si>
    <t>AND FILL THE CELL</t>
  </si>
  <si>
    <t>THIS ANNUITY AMOUNT WILL</t>
  </si>
  <si>
    <t>HELP TO MEET PART/FULL</t>
  </si>
  <si>
    <t>OF BILL PAYMENT</t>
  </si>
  <si>
    <t>SUMMATION</t>
  </si>
  <si>
    <t>1.The annuity segment earns</t>
  </si>
  <si>
    <t>interest at contracted rate</t>
  </si>
  <si>
    <t>The Flexible RD segment earns</t>
  </si>
  <si>
    <t>interest at contracted rates</t>
  </si>
  <si>
    <t xml:space="preserve">3. The unspent portion of </t>
  </si>
  <si>
    <t>spend allocation, earns</t>
  </si>
  <si>
    <t>SB interest.   When this is put</t>
  </si>
  <si>
    <t>into the RD it earns contracted rate.</t>
  </si>
  <si>
    <t>CONTRACTED RATE THROUGHOUT::::</t>
  </si>
  <si>
    <t>CAKE AND HAVING IT TOO???</t>
  </si>
  <si>
    <t>ARE YOU NOT EATING THE</t>
  </si>
  <si>
    <t>Annuity is another name for EMI.   In loan segment interest is at monthly rests and in deposit segment it is at quarter;y rests.</t>
  </si>
  <si>
    <t>We are glad  when the balance in the EMI schedule, in loan segment,  attains a value of ZERO.   A  pre-calculated chart is available generally named as "AMORTISATION SCHEDULE."</t>
  </si>
  <si>
    <t>Actually, what is happening?   Let us analyse.</t>
  </si>
  <si>
    <t>Money flows from Deposit segment to SB segment, which is 20726  x 60  = 1243560/-</t>
  </si>
  <si>
    <t xml:space="preserve"> Why not choose  to move your move your surplus money to higher yield schemes like RD, mutual funds, Equity etc.</t>
  </si>
  <si>
    <t>Assume that the senior citizen agrees to park his 1000000 at 9% monthly interest for 120 months.</t>
  </si>
  <si>
    <t>Bank recommend Fixed Deposit with monthly interest with explanation that he is entitled to part withdrawal or availing a loan.</t>
  </si>
  <si>
    <t>READ CAREFULLY&gt;&gt;&gt;&gt;&gt;</t>
  </si>
  <si>
    <t>EVERY DETAIL</t>
  </si>
  <si>
    <t>FOR MORE DETAILS CLICK SCHEME SHEET</t>
  </si>
  <si>
    <t>Annuity deposit.  In variable RD we can deposit any time during a month and any number of times.(Please see scheme on the next sheet)</t>
  </si>
  <si>
    <t>3.   A calculator is provided below.   Take this for educative purpose.</t>
  </si>
  <si>
    <t>In variable monthly payment is not necessary and no penal interest.</t>
  </si>
  <si>
    <t>Fill the figures against Amount, interest rate,.   Period is taken as 84 months.</t>
  </si>
  <si>
    <t>4.   If we spend all of annuity amount, the balance after chosen peiod will be zero.</t>
  </si>
  <si>
    <t>If we allocate to spend an amount equal to monthly interest and the balance i.e. annuity - monthly int is channelised thro' Variable RD,</t>
  </si>
  <si>
    <t>The RD will have the value equal to Annuity deposit at the end of the chosen period.</t>
  </si>
  <si>
    <t xml:space="preserve">The  chart will show the annuity figure and monthly interest.  </t>
  </si>
  <si>
    <t>Now RD and Annuity deposit will have same interest rate.</t>
  </si>
  <si>
    <t>2. We have to start a Flexi Recurring Deposit as devised by State Bank of India and ICICI bank, for the same period, ,on the day of opening</t>
  </si>
  <si>
    <t>5.   Another chart is automatically generated, which gives some notional figures for monthly spend.   For the first year</t>
  </si>
  <si>
    <t>6.   The details  furnished alongside the calculator is self explanatory.</t>
  </si>
  <si>
    <t>the monthly spend is allocated as monthly interes plus 10%.   The subsequent years the spend figure is increased by 4%, as per chart.</t>
  </si>
  <si>
    <t>This is to compensate rupee depreciation due to inflation.</t>
  </si>
  <si>
    <t>7.   Another chart guides us the notional amount to remit into variable RD.  The figure will be monthly annuity  minus monthly spend.</t>
  </si>
  <si>
    <t>8. Our SB will be having many credits like pension, other incomes, dividends etc.  along with the annuity amount.    Hence instead of arriving spend figure, give importance to RD installment.</t>
  </si>
  <si>
    <t>9.   Now, if go by allocatiing the spend amount as per the notional figure from the chart, and pay into Variable RD at notional figure as per chart II,  we wil get an</t>
  </si>
  <si>
    <t>amount nearer to the INDICATIVE  SAVING  VALUE, at the end of chosen period.</t>
  </si>
  <si>
    <t>10.   Now study the growh chart of the VARIABLE RECURRING Deposit, which is furnished below.   It will illustrate how the Indicative Value is arrived.</t>
  </si>
  <si>
    <t xml:space="preserve">NOW THE OPTION IS OURS.   </t>
  </si>
  <si>
    <t>CHART I MONTHLY SPEND CHART</t>
  </si>
  <si>
    <t>CHART II VARIABLE RD CHART</t>
  </si>
  <si>
    <t>IF WE GIVE IMPORTANCE TO INCREASE THE  INDICATIVE VALUE, OUR SPENDING WILL BE LESS AND HENCE MAY AFFECT OUR LIFESTYLE STANDARDS.</t>
  </si>
  <si>
    <t>2. ANY EXTRA REMIITANCE INTO VARIABLE RD, OUT OF OUR OTHER SOURCE INCOME  WILL INCREASE OUR END VALUE</t>
  </si>
  <si>
    <t>THE INTEREST FIGURES ARE KEPT HIDDEN</t>
  </si>
  <si>
    <t>NOW LET US THINK ABOUT ANNUITY DEPOSIT, WHERE THE MONTHLY ANNUITY IS FULLY TO BE SPENT.</t>
  </si>
  <si>
    <t>1.   List your utility bills like, electricity, water, cable tv, phone bill, newspaper subscription.</t>
  </si>
  <si>
    <t>To meet part/full payment of such bills, short period Annuity deposit can be of use.</t>
  </si>
  <si>
    <t>In such cases, whole of the monthly annuity will be allocated for spending.   AND HENCE NO SAVINGS.</t>
  </si>
  <si>
    <t>USE THIS CALCULATOR TO PLAN YOUR EXPENSES.</t>
  </si>
  <si>
    <t>PRESENTED BY:</t>
  </si>
  <si>
    <t>V RAMACHANDRA SHENOI</t>
  </si>
  <si>
    <t>veearess@gmail.com</t>
  </si>
  <si>
    <t>PROVIDE FOR</t>
  </si>
  <si>
    <t>UTILITY BILLS.</t>
  </si>
  <si>
    <t>SEE BELOW</t>
  </si>
  <si>
    <t>Downloaded from AllBankingSolutions.com</t>
  </si>
  <si>
    <t>Developed by :  Your Name and email address</t>
  </si>
  <si>
    <t>v ramachandra shenoi</t>
  </si>
  <si>
    <t>email address: veearess@gmail.com</t>
  </si>
  <si>
    <t xml:space="preserve">Disclaimer : This is a free tool.  All efforts have been made so that it can be of use to the maximum </t>
  </si>
  <si>
    <t xml:space="preserve">users and is accurate as far as possible.  However, in case, any inaccuracy is found, neither </t>
  </si>
  <si>
    <t xml:space="preserve">AllBankingSolutions.com nor the developer of the tool will be responsible for any loss or </t>
  </si>
  <si>
    <t>inconvenience caused on this account</t>
  </si>
  <si>
    <t>NOTE THAT THE INTEREST RATE FOR FLEXI RD IS TAKEN AS THAT OF</t>
  </si>
  <si>
    <t>IT IS BETTER TO OPEN BOTH THE ACCOUNTS IN THE SAME BANK.</t>
  </si>
  <si>
    <t>AT PRESENT, STATE BANK OF INDIA HAS BOTH SUCH ACCOUNTS.</t>
  </si>
  <si>
    <t>START VARIABLE ON THE SAME DAY AND FOR SAME PERIOD TO EARN SAME INTEREST, IN THE SAME BANK</t>
  </si>
  <si>
    <t>IF YOU REMIT LESS THAN THIS AMOUNT, THEN</t>
  </si>
  <si>
    <t>TAKE THAT YOU ARE SPENDING MORE AND</t>
  </si>
  <si>
    <t>INDICATIVE VALUE GETS DIMINISHED.</t>
  </si>
  <si>
    <t xml:space="preserve">  MONTHLY INT</t>
  </si>
  <si>
    <t xml:space="preserve">THE RD FIGURES ARE JUST PLACED AT 10% AND ABOVE THE  </t>
  </si>
</sst>
</file>

<file path=xl/styles.xml><?xml version="1.0" encoding="utf-8"?>
<styleSheet xmlns="http://schemas.openxmlformats.org/spreadsheetml/2006/main">
  <numFmts count="2">
    <numFmt numFmtId="164" formatCode="0.00_ ;[Red]\-0.00\ "/>
    <numFmt numFmtId="165" formatCode="0_ ;[Red]\-0\ "/>
  </numFmts>
  <fonts count="71">
    <font>
      <sz val="11"/>
      <color theme="1"/>
      <name val="Calibri"/>
      <family val="2"/>
      <scheme val="minor"/>
    </font>
    <font>
      <b/>
      <sz val="8"/>
      <name val="Arial"/>
      <family val="2"/>
    </font>
    <font>
      <b/>
      <sz val="9"/>
      <name val="Arial"/>
      <family val="2"/>
    </font>
    <font>
      <sz val="11"/>
      <name val="Arial"/>
      <family val="2"/>
    </font>
    <font>
      <sz val="10"/>
      <name val="Arial"/>
      <family val="2"/>
    </font>
    <font>
      <b/>
      <sz val="10"/>
      <name val="Arial"/>
      <family val="2"/>
    </font>
    <font>
      <sz val="8"/>
      <name val="Arial"/>
      <family val="2"/>
    </font>
    <font>
      <b/>
      <sz val="11"/>
      <name val="Verdana"/>
      <family val="2"/>
    </font>
    <font>
      <sz val="7"/>
      <color indexed="8"/>
      <name val="Times New Roman"/>
      <family val="1"/>
    </font>
    <font>
      <sz val="10"/>
      <color indexed="8"/>
      <name val="Verdana"/>
      <family val="2"/>
    </font>
    <font>
      <b/>
      <sz val="10"/>
      <color indexed="8"/>
      <name val="Verdana"/>
      <family val="2"/>
    </font>
    <font>
      <sz val="10"/>
      <color indexed="8"/>
      <name val="Arial"/>
      <family val="2"/>
    </font>
    <font>
      <sz val="11"/>
      <name val="Calibri"/>
      <family val="2"/>
    </font>
    <font>
      <b/>
      <sz val="8.25"/>
      <name val="Arial"/>
      <family val="2"/>
    </font>
    <font>
      <b/>
      <sz val="11"/>
      <name val="Calibri"/>
      <family val="2"/>
    </font>
    <font>
      <sz val="9"/>
      <color indexed="8"/>
      <name val="Verdana"/>
      <family val="2"/>
    </font>
    <font>
      <b/>
      <sz val="9"/>
      <color indexed="8"/>
      <name val="Verdana"/>
      <family val="2"/>
    </font>
    <font>
      <sz val="9"/>
      <color indexed="8"/>
      <name val="Times New Roman"/>
      <family val="1"/>
    </font>
    <font>
      <sz val="9"/>
      <color indexed="8"/>
      <name val="Arial"/>
      <family val="2"/>
    </font>
    <font>
      <sz val="9"/>
      <name val="Arial"/>
      <family val="2"/>
    </font>
    <font>
      <b/>
      <sz val="11"/>
      <name val="Arial"/>
      <family val="2"/>
    </font>
    <font>
      <u/>
      <sz val="11"/>
      <color theme="10"/>
      <name val="Calibri"/>
      <family val="2"/>
    </font>
    <font>
      <b/>
      <sz val="11"/>
      <color theme="1"/>
      <name val="Calibri"/>
      <family val="2"/>
      <scheme val="minor"/>
    </font>
    <font>
      <sz val="9"/>
      <color theme="1"/>
      <name val="Arial"/>
      <family val="2"/>
    </font>
    <font>
      <sz val="11"/>
      <color theme="1"/>
      <name val="Arial"/>
      <family val="2"/>
    </font>
    <font>
      <sz val="10"/>
      <color theme="1"/>
      <name val="Arial"/>
      <family val="2"/>
    </font>
    <font>
      <b/>
      <sz val="8"/>
      <color theme="1"/>
      <name val="Arial"/>
      <family val="2"/>
    </font>
    <font>
      <b/>
      <sz val="11"/>
      <color rgb="FF0070C0"/>
      <name val="Arial"/>
      <family val="2"/>
    </font>
    <font>
      <sz val="8"/>
      <color theme="1"/>
      <name val="Arial"/>
      <family val="2"/>
    </font>
    <font>
      <b/>
      <sz val="9"/>
      <color theme="1"/>
      <name val="Arial"/>
      <family val="2"/>
    </font>
    <font>
      <sz val="9"/>
      <color theme="1"/>
      <name val="Calibri"/>
      <family val="2"/>
      <scheme val="minor"/>
    </font>
    <font>
      <sz val="8"/>
      <color rgb="FF000000"/>
      <name val="Verdana"/>
      <family val="2"/>
    </font>
    <font>
      <b/>
      <sz val="9"/>
      <color rgb="FF6666CC"/>
      <name val="Verdana"/>
      <family val="2"/>
    </font>
    <font>
      <sz val="9"/>
      <color rgb="FF000000"/>
      <name val="Verdana"/>
      <family val="2"/>
    </font>
    <font>
      <sz val="9"/>
      <color rgb="FF000000"/>
      <name val="Wingdings"/>
      <charset val="2"/>
    </font>
    <font>
      <sz val="9"/>
      <color rgb="FF000000"/>
      <name val="Symbol"/>
      <family val="1"/>
      <charset val="2"/>
    </font>
    <font>
      <sz val="9"/>
      <color rgb="FF000000"/>
      <name val="Arial"/>
      <family val="2"/>
    </font>
    <font>
      <b/>
      <u/>
      <sz val="9"/>
      <color rgb="FF000000"/>
      <name val="Arial"/>
      <family val="2"/>
    </font>
    <font>
      <b/>
      <sz val="8.25"/>
      <color rgb="FFA41C2B"/>
      <name val="Arial"/>
      <family val="2"/>
    </font>
    <font>
      <sz val="8.25"/>
      <color rgb="FF000000"/>
      <name val="Arial"/>
      <family val="2"/>
    </font>
    <font>
      <sz val="10"/>
      <color rgb="FF000000"/>
      <name val="Wingdings"/>
      <charset val="2"/>
    </font>
    <font>
      <sz val="10"/>
      <color rgb="FF000000"/>
      <name val="Symbol"/>
      <family val="1"/>
      <charset val="2"/>
    </font>
    <font>
      <b/>
      <sz val="10"/>
      <color rgb="FF000000"/>
      <name val="Verdana"/>
      <family val="2"/>
    </font>
    <font>
      <sz val="10"/>
      <color rgb="FF000000"/>
      <name val="Verdana"/>
      <family val="2"/>
    </font>
    <font>
      <sz val="8"/>
      <color rgb="FF000000"/>
      <name val="Arial"/>
      <family val="2"/>
    </font>
    <font>
      <b/>
      <sz val="8"/>
      <color rgb="FF000000"/>
      <name val="Arial"/>
      <family val="2"/>
    </font>
    <font>
      <b/>
      <u/>
      <sz val="10"/>
      <color rgb="FF000000"/>
      <name val="Arial"/>
      <family val="2"/>
    </font>
    <font>
      <sz val="10"/>
      <color rgb="FF000000"/>
      <name val="Arial"/>
      <family val="2"/>
    </font>
    <font>
      <sz val="12"/>
      <color theme="1"/>
      <name val="Arial"/>
      <family val="2"/>
    </font>
    <font>
      <b/>
      <sz val="12"/>
      <color theme="1"/>
      <name val="Arial"/>
      <family val="2"/>
    </font>
    <font>
      <b/>
      <sz val="12"/>
      <color theme="0"/>
      <name val="Arial"/>
      <family val="2"/>
    </font>
    <font>
      <b/>
      <sz val="11"/>
      <color theme="1"/>
      <name val="Arial"/>
      <family val="2"/>
    </font>
    <font>
      <b/>
      <sz val="11"/>
      <color theme="0"/>
      <name val="Arial"/>
      <family val="2"/>
    </font>
    <font>
      <b/>
      <sz val="10"/>
      <color theme="1"/>
      <name val="Arial"/>
      <family val="2"/>
    </font>
    <font>
      <b/>
      <sz val="9"/>
      <color theme="0"/>
      <name val="Arial"/>
      <family val="2"/>
    </font>
    <font>
      <b/>
      <sz val="12"/>
      <color rgb="FF0033CC"/>
      <name val="Arial"/>
      <family val="2"/>
    </font>
    <font>
      <sz val="9"/>
      <color rgb="FF0033CC"/>
      <name val="Arial"/>
      <family val="2"/>
    </font>
    <font>
      <b/>
      <sz val="9"/>
      <color rgb="FF000099"/>
      <name val="Arial"/>
      <family val="2"/>
    </font>
    <font>
      <b/>
      <sz val="12"/>
      <color rgb="FFC00000"/>
      <name val="Arial"/>
      <family val="2"/>
    </font>
    <font>
      <u/>
      <sz val="11"/>
      <color theme="1"/>
      <name val="Arial"/>
      <family val="2"/>
    </font>
    <font>
      <b/>
      <sz val="11"/>
      <color rgb="FF0033CC"/>
      <name val="Arial"/>
      <family val="2"/>
    </font>
    <font>
      <b/>
      <sz val="10"/>
      <color rgb="FF0033CC"/>
      <name val="Arial"/>
      <family val="2"/>
    </font>
    <font>
      <sz val="9"/>
      <color theme="0"/>
      <name val="Arial"/>
      <family val="2"/>
    </font>
    <font>
      <b/>
      <sz val="10"/>
      <color theme="0"/>
      <name val="Arial"/>
      <family val="2"/>
    </font>
    <font>
      <sz val="9"/>
      <color rgb="FF090DB7"/>
      <name val="Arial"/>
      <family val="2"/>
    </font>
    <font>
      <sz val="10"/>
      <color rgb="FF663300"/>
      <name val="Arial"/>
      <family val="2"/>
    </font>
    <font>
      <b/>
      <u/>
      <sz val="11"/>
      <color theme="10"/>
      <name val="Calibri"/>
      <family val="2"/>
    </font>
    <font>
      <b/>
      <sz val="9"/>
      <color rgb="FF0070C0"/>
      <name val="Arial"/>
      <family val="2"/>
    </font>
    <font>
      <sz val="8"/>
      <color rgb="FF002060"/>
      <name val="Arial"/>
      <family val="2"/>
    </font>
    <font>
      <sz val="9"/>
      <color rgb="FF002060"/>
      <name val="Arial"/>
      <family val="2"/>
    </font>
    <font>
      <b/>
      <sz val="8"/>
      <color theme="0"/>
      <name val="Arial"/>
      <family val="2"/>
    </font>
  </fonts>
  <fills count="24">
    <fill>
      <patternFill patternType="none"/>
    </fill>
    <fill>
      <patternFill patternType="gray125"/>
    </fill>
    <fill>
      <patternFill patternType="solid">
        <fgColor rgb="FF92D050"/>
        <bgColor indexed="64"/>
      </patternFill>
    </fill>
    <fill>
      <patternFill patternType="solid">
        <fgColor theme="2"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rgb="FF00B0F0"/>
        <bgColor indexed="64"/>
      </patternFill>
    </fill>
  </fills>
  <borders count="47">
    <border>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598">
    <xf numFmtId="0" fontId="0" fillId="0" borderId="0" xfId="0"/>
    <xf numFmtId="0" fontId="24" fillId="0" borderId="4" xfId="0" applyFont="1" applyFill="1" applyBorder="1" applyProtection="1">
      <protection hidden="1"/>
    </xf>
    <xf numFmtId="0" fontId="24" fillId="0" borderId="0" xfId="0" applyFont="1" applyFill="1" applyBorder="1" applyProtection="1">
      <protection hidden="1"/>
    </xf>
    <xf numFmtId="0" fontId="25" fillId="2" borderId="0" xfId="0" applyFont="1" applyFill="1" applyBorder="1" applyProtection="1">
      <protection hidden="1"/>
    </xf>
    <xf numFmtId="0" fontId="24" fillId="2" borderId="0" xfId="0" applyFont="1" applyFill="1" applyBorder="1" applyProtection="1">
      <protection hidden="1"/>
    </xf>
    <xf numFmtId="0" fontId="26" fillId="3" borderId="0" xfId="0" applyFont="1" applyFill="1" applyProtection="1">
      <protection hidden="1"/>
    </xf>
    <xf numFmtId="0" fontId="26" fillId="3" borderId="0" xfId="0" applyFont="1" applyFill="1" applyAlignment="1" applyProtection="1">
      <alignment horizontal="right"/>
      <protection hidden="1"/>
    </xf>
    <xf numFmtId="2" fontId="26" fillId="3" borderId="0" xfId="0" applyNumberFormat="1" applyFont="1" applyFill="1" applyProtection="1">
      <protection hidden="1"/>
    </xf>
    <xf numFmtId="164" fontId="26" fillId="3" borderId="0" xfId="0" applyNumberFormat="1" applyFont="1" applyFill="1" applyProtection="1">
      <protection hidden="1"/>
    </xf>
    <xf numFmtId="0" fontId="27" fillId="4" borderId="5" xfId="0" applyFont="1" applyFill="1" applyBorder="1" applyAlignment="1">
      <alignment horizontal="center"/>
    </xf>
    <xf numFmtId="0" fontId="22" fillId="5" borderId="5" xfId="0" applyFont="1" applyFill="1" applyBorder="1" applyAlignment="1">
      <alignment horizontal="right"/>
    </xf>
    <xf numFmtId="0" fontId="22" fillId="6" borderId="5" xfId="0" applyFont="1" applyFill="1" applyBorder="1" applyAlignment="1">
      <alignment horizontal="center"/>
    </xf>
    <xf numFmtId="0" fontId="1" fillId="7" borderId="6" xfId="0" applyFont="1" applyFill="1" applyBorder="1" applyAlignment="1">
      <alignment horizontal="justify" wrapText="1"/>
    </xf>
    <xf numFmtId="0" fontId="6" fillId="7" borderId="7" xfId="0" applyFont="1" applyFill="1" applyBorder="1" applyAlignment="1">
      <alignment horizontal="justify" wrapText="1"/>
    </xf>
    <xf numFmtId="0" fontId="6" fillId="7" borderId="8" xfId="0" applyFont="1" applyFill="1" applyBorder="1" applyAlignment="1">
      <alignment horizontal="justify" wrapText="1"/>
    </xf>
    <xf numFmtId="0" fontId="6" fillId="8" borderId="5" xfId="0" applyFont="1" applyFill="1" applyBorder="1" applyAlignment="1">
      <alignment horizontal="center" wrapText="1"/>
    </xf>
    <xf numFmtId="0" fontId="28" fillId="8" borderId="0" xfId="0" applyFont="1" applyFill="1"/>
    <xf numFmtId="0" fontId="28" fillId="9" borderId="5" xfId="0" applyFont="1" applyFill="1" applyBorder="1" applyAlignment="1">
      <alignment horizontal="center"/>
    </xf>
    <xf numFmtId="0" fontId="28" fillId="9" borderId="8" xfId="0" applyFont="1" applyFill="1" applyBorder="1"/>
    <xf numFmtId="0" fontId="23" fillId="0" borderId="0" xfId="0" applyFont="1"/>
    <xf numFmtId="0" fontId="23" fillId="0" borderId="0" xfId="0" applyFont="1" applyFill="1" applyBorder="1"/>
    <xf numFmtId="0" fontId="23" fillId="0" borderId="0" xfId="0" applyFont="1" applyBorder="1"/>
    <xf numFmtId="164" fontId="23" fillId="0" borderId="0" xfId="0" applyNumberFormat="1" applyFont="1"/>
    <xf numFmtId="2" fontId="23" fillId="0" borderId="0" xfId="0" applyNumberFormat="1" applyFont="1" applyBorder="1"/>
    <xf numFmtId="2" fontId="23" fillId="4" borderId="19" xfId="0" applyNumberFormat="1" applyFont="1" applyFill="1" applyBorder="1"/>
    <xf numFmtId="0" fontId="23" fillId="4" borderId="0" xfId="0" applyFont="1" applyFill="1" applyAlignment="1">
      <alignment horizontal="right"/>
    </xf>
    <xf numFmtId="0" fontId="23" fillId="2" borderId="14" xfId="0" applyFont="1" applyFill="1" applyBorder="1"/>
    <xf numFmtId="0" fontId="12" fillId="0" borderId="0" xfId="1" applyFont="1" applyAlignment="1" applyProtection="1">
      <alignment horizontal="justify" wrapText="1"/>
    </xf>
    <xf numFmtId="0" fontId="23" fillId="0" borderId="28" xfId="0" applyFont="1" applyBorder="1"/>
    <xf numFmtId="0" fontId="28" fillId="0" borderId="0" xfId="0" applyFont="1" applyBorder="1"/>
    <xf numFmtId="0" fontId="28" fillId="0" borderId="0" xfId="0" applyFont="1" applyBorder="1" applyAlignment="1">
      <alignment horizontal="center"/>
    </xf>
    <xf numFmtId="0" fontId="28" fillId="0" borderId="17" xfId="0" applyFont="1" applyBorder="1" applyAlignment="1">
      <alignment horizontal="center"/>
    </xf>
    <xf numFmtId="0" fontId="28" fillId="0" borderId="13" xfId="0" applyFont="1" applyBorder="1" applyAlignment="1">
      <alignment horizontal="center"/>
    </xf>
    <xf numFmtId="165" fontId="23" fillId="0" borderId="19" xfId="0" applyNumberFormat="1" applyFont="1" applyBorder="1" applyAlignment="1">
      <alignment horizontal="center"/>
    </xf>
    <xf numFmtId="0" fontId="30" fillId="0" borderId="0" xfId="0" applyFont="1" applyFill="1" applyAlignment="1">
      <alignment wrapText="1"/>
    </xf>
    <xf numFmtId="0" fontId="31" fillId="0" borderId="0" xfId="0" applyFont="1" applyFill="1" applyAlignment="1">
      <alignment wrapText="1"/>
    </xf>
    <xf numFmtId="0" fontId="32" fillId="11" borderId="0" xfId="0" applyFont="1" applyFill="1" applyAlignment="1">
      <alignment wrapText="1"/>
    </xf>
    <xf numFmtId="0" fontId="30" fillId="11" borderId="0" xfId="0" applyFont="1" applyFill="1" applyAlignment="1">
      <alignment wrapText="1"/>
    </xf>
    <xf numFmtId="0" fontId="33" fillId="11" borderId="0" xfId="0" applyFont="1" applyFill="1" applyAlignment="1">
      <alignment horizontal="justify" wrapText="1"/>
    </xf>
    <xf numFmtId="0" fontId="34" fillId="11" borderId="0" xfId="0" applyFont="1" applyFill="1" applyAlignment="1">
      <alignment horizontal="left" wrapText="1" indent="5"/>
    </xf>
    <xf numFmtId="0" fontId="35" fillId="11" borderId="0" xfId="0" applyFont="1" applyFill="1" applyAlignment="1">
      <alignment horizontal="justify" wrapText="1"/>
    </xf>
    <xf numFmtId="0" fontId="33" fillId="11" borderId="0" xfId="0" applyFont="1" applyFill="1" applyAlignment="1">
      <alignment horizontal="left" wrapText="1" indent="5"/>
    </xf>
    <xf numFmtId="0" fontId="34" fillId="11" borderId="0" xfId="0" applyFont="1" applyFill="1" applyAlignment="1">
      <alignment horizontal="justify" wrapText="1"/>
    </xf>
    <xf numFmtId="0" fontId="36" fillId="11" borderId="0" xfId="0" applyFont="1" applyFill="1" applyAlignment="1">
      <alignment wrapText="1"/>
    </xf>
    <xf numFmtId="0" fontId="37" fillId="11" borderId="0" xfId="0" applyFont="1" applyFill="1" applyAlignment="1">
      <alignment wrapText="1"/>
    </xf>
    <xf numFmtId="0" fontId="36" fillId="11" borderId="0" xfId="0" applyFont="1" applyFill="1" applyAlignment="1">
      <alignment horizontal="justify" wrapText="1"/>
    </xf>
    <xf numFmtId="0" fontId="22" fillId="11" borderId="19" xfId="0" applyFont="1" applyFill="1" applyBorder="1" applyAlignment="1">
      <alignment horizontal="center"/>
    </xf>
    <xf numFmtId="0" fontId="38" fillId="12" borderId="7" xfId="0" applyFont="1" applyFill="1" applyBorder="1" applyAlignment="1">
      <alignment horizontal="left" wrapText="1"/>
    </xf>
    <xf numFmtId="0" fontId="39" fillId="12" borderId="7" xfId="0" applyFont="1" applyFill="1" applyBorder="1" applyAlignment="1">
      <alignment horizontal="justify" wrapText="1"/>
    </xf>
    <xf numFmtId="0" fontId="13" fillId="12" borderId="7" xfId="0" applyFont="1" applyFill="1" applyBorder="1" applyAlignment="1">
      <alignment horizontal="justify" wrapText="1"/>
    </xf>
    <xf numFmtId="0" fontId="14" fillId="12" borderId="7" xfId="1" applyFont="1" applyFill="1" applyBorder="1" applyAlignment="1" applyProtection="1">
      <alignment horizontal="justify" wrapText="1"/>
    </xf>
    <xf numFmtId="0" fontId="12" fillId="12" borderId="8" xfId="1" applyFont="1" applyFill="1" applyBorder="1" applyAlignment="1" applyProtection="1">
      <alignment horizontal="justify" wrapText="1"/>
    </xf>
    <xf numFmtId="0" fontId="22" fillId="12" borderId="19" xfId="0" applyFont="1" applyFill="1" applyBorder="1" applyAlignment="1">
      <alignment horizontal="center"/>
    </xf>
    <xf numFmtId="0" fontId="7" fillId="6" borderId="6" xfId="0" applyFont="1" applyFill="1" applyBorder="1" applyAlignment="1">
      <alignment horizontal="center" wrapText="1"/>
    </xf>
    <xf numFmtId="0" fontId="21" fillId="0" borderId="29" xfId="1" applyBorder="1" applyAlignment="1" applyProtection="1">
      <alignment horizontal="right" wrapText="1"/>
    </xf>
    <xf numFmtId="0" fontId="0" fillId="12" borderId="30" xfId="0" applyFill="1" applyBorder="1" applyAlignment="1">
      <alignment wrapText="1"/>
    </xf>
    <xf numFmtId="0" fontId="40" fillId="12" borderId="30" xfId="0" applyFont="1" applyFill="1" applyBorder="1" applyAlignment="1">
      <alignment horizontal="justify" wrapText="1"/>
    </xf>
    <xf numFmtId="0" fontId="40" fillId="12" borderId="30" xfId="0" applyFont="1" applyFill="1" applyBorder="1" applyAlignment="1">
      <alignment horizontal="left" wrapText="1" indent="5"/>
    </xf>
    <xf numFmtId="0" fontId="41" fillId="12" borderId="30" xfId="0" applyFont="1" applyFill="1" applyBorder="1" applyAlignment="1">
      <alignment horizontal="justify" wrapText="1"/>
    </xf>
    <xf numFmtId="0" fontId="42" fillId="12" borderId="30" xfId="0" applyFont="1" applyFill="1" applyBorder="1" applyAlignment="1">
      <alignment horizontal="left" wrapText="1" indent="5"/>
    </xf>
    <xf numFmtId="0" fontId="43" fillId="12" borderId="30" xfId="0" applyFont="1" applyFill="1" applyBorder="1" applyAlignment="1">
      <alignment horizontal="left" wrapText="1" indent="5"/>
    </xf>
    <xf numFmtId="0" fontId="42" fillId="12" borderId="30" xfId="0" applyFont="1" applyFill="1" applyBorder="1" applyAlignment="1">
      <alignment wrapText="1"/>
    </xf>
    <xf numFmtId="0" fontId="40" fillId="6" borderId="31" xfId="0" applyFont="1" applyFill="1" applyBorder="1" applyAlignment="1">
      <alignment horizontal="left" wrapText="1" indent="5"/>
    </xf>
    <xf numFmtId="0" fontId="43" fillId="6" borderId="32" xfId="0" applyFont="1" applyFill="1" applyBorder="1" applyAlignment="1">
      <alignment horizontal="left" wrapText="1" indent="5"/>
    </xf>
    <xf numFmtId="0" fontId="42" fillId="0" borderId="30" xfId="0" applyFont="1" applyBorder="1" applyAlignment="1">
      <alignment wrapText="1"/>
    </xf>
    <xf numFmtId="0" fontId="43" fillId="6" borderId="32" xfId="0" applyFont="1" applyFill="1" applyBorder="1" applyAlignment="1">
      <alignment horizontal="justify" wrapText="1"/>
    </xf>
    <xf numFmtId="0" fontId="44" fillId="0" borderId="30" xfId="0" applyFont="1" applyBorder="1" applyAlignment="1">
      <alignment horizontal="left" wrapText="1" indent="5"/>
    </xf>
    <xf numFmtId="0" fontId="45" fillId="6" borderId="30" xfId="0" applyFont="1" applyFill="1" applyBorder="1" applyAlignment="1">
      <alignment horizontal="center" wrapText="1"/>
    </xf>
    <xf numFmtId="0" fontId="46" fillId="12" borderId="30" xfId="0" applyFont="1" applyFill="1" applyBorder="1" applyAlignment="1">
      <alignment wrapText="1"/>
    </xf>
    <xf numFmtId="0" fontId="43" fillId="12" borderId="30" xfId="0" applyFont="1" applyFill="1" applyBorder="1" applyAlignment="1">
      <alignment horizontal="justify" wrapText="1"/>
    </xf>
    <xf numFmtId="0" fontId="47" fillId="12" borderId="30" xfId="0" applyFont="1" applyFill="1" applyBorder="1" applyAlignment="1">
      <alignment horizontal="justify" wrapText="1"/>
    </xf>
    <xf numFmtId="0" fontId="0" fillId="12" borderId="30" xfId="0" applyFill="1" applyBorder="1"/>
    <xf numFmtId="0" fontId="0" fillId="12" borderId="33" xfId="0" applyFill="1" applyBorder="1"/>
    <xf numFmtId="0" fontId="23" fillId="4" borderId="24" xfId="0" applyFont="1" applyFill="1" applyBorder="1"/>
    <xf numFmtId="0" fontId="23" fillId="4" borderId="25" xfId="0" applyFont="1" applyFill="1" applyBorder="1"/>
    <xf numFmtId="0" fontId="23" fillId="4" borderId="26" xfId="0" applyFont="1" applyFill="1" applyBorder="1"/>
    <xf numFmtId="0" fontId="23" fillId="13" borderId="20" xfId="0" applyFont="1" applyFill="1" applyBorder="1" applyProtection="1">
      <protection hidden="1"/>
    </xf>
    <xf numFmtId="0" fontId="23" fillId="13" borderId="21" xfId="0" applyFont="1" applyFill="1" applyBorder="1" applyProtection="1">
      <protection hidden="1"/>
    </xf>
    <xf numFmtId="0" fontId="23" fillId="13" borderId="22" xfId="0" applyFont="1" applyFill="1" applyBorder="1" applyProtection="1">
      <protection hidden="1"/>
    </xf>
    <xf numFmtId="0" fontId="23" fillId="13" borderId="4" xfId="0" applyFont="1" applyFill="1" applyBorder="1"/>
    <xf numFmtId="0" fontId="23" fillId="13" borderId="0" xfId="0" applyFont="1" applyFill="1" applyBorder="1"/>
    <xf numFmtId="0" fontId="23" fillId="13" borderId="23" xfId="0" applyFont="1" applyFill="1" applyBorder="1"/>
    <xf numFmtId="0" fontId="23" fillId="13" borderId="24" xfId="0" applyFont="1" applyFill="1" applyBorder="1"/>
    <xf numFmtId="0" fontId="23" fillId="13" borderId="25" xfId="0" applyFont="1" applyFill="1" applyBorder="1"/>
    <xf numFmtId="0" fontId="23" fillId="13" borderId="26" xfId="0" applyFont="1" applyFill="1" applyBorder="1"/>
    <xf numFmtId="0" fontId="23" fillId="4" borderId="20" xfId="0" applyFont="1" applyFill="1" applyBorder="1"/>
    <xf numFmtId="0" fontId="23" fillId="4" borderId="21" xfId="0" applyFont="1" applyFill="1" applyBorder="1"/>
    <xf numFmtId="0" fontId="23" fillId="4" borderId="22" xfId="0" applyFont="1" applyFill="1" applyBorder="1"/>
    <xf numFmtId="0" fontId="23" fillId="4" borderId="34" xfId="0" applyFont="1" applyFill="1" applyBorder="1"/>
    <xf numFmtId="0" fontId="23" fillId="4" borderId="27" xfId="0" applyFont="1" applyFill="1" applyBorder="1"/>
    <xf numFmtId="0" fontId="23" fillId="4" borderId="28" xfId="0" applyFont="1" applyFill="1" applyBorder="1"/>
    <xf numFmtId="0" fontId="23" fillId="14" borderId="24" xfId="0" applyFont="1" applyFill="1" applyBorder="1"/>
    <xf numFmtId="0" fontId="23" fillId="14" borderId="25" xfId="0" applyFont="1" applyFill="1" applyBorder="1"/>
    <xf numFmtId="0" fontId="23" fillId="14" borderId="26" xfId="0" applyFont="1" applyFill="1" applyBorder="1"/>
    <xf numFmtId="0" fontId="23" fillId="9" borderId="0" xfId="0" applyFont="1" applyFill="1"/>
    <xf numFmtId="0" fontId="23" fillId="9" borderId="0" xfId="0" applyFont="1" applyFill="1" applyBorder="1"/>
    <xf numFmtId="0" fontId="23" fillId="9" borderId="4" xfId="0" applyFont="1" applyFill="1" applyBorder="1"/>
    <xf numFmtId="0" fontId="23" fillId="9" borderId="23" xfId="0" applyFont="1" applyFill="1" applyBorder="1"/>
    <xf numFmtId="0" fontId="23" fillId="9" borderId="24" xfId="0" applyFont="1" applyFill="1" applyBorder="1"/>
    <xf numFmtId="0" fontId="23" fillId="9" borderId="25" xfId="0" applyFont="1" applyFill="1" applyBorder="1"/>
    <xf numFmtId="0" fontId="23" fillId="9" borderId="26" xfId="0" applyFont="1" applyFill="1" applyBorder="1"/>
    <xf numFmtId="0" fontId="28" fillId="0" borderId="10" xfId="0" applyFont="1" applyBorder="1"/>
    <xf numFmtId="0" fontId="28" fillId="0" borderId="11" xfId="0" applyFont="1" applyBorder="1"/>
    <xf numFmtId="0" fontId="23" fillId="14" borderId="20" xfId="0" applyFont="1" applyFill="1" applyBorder="1"/>
    <xf numFmtId="0" fontId="23" fillId="14" borderId="21" xfId="0" applyFont="1" applyFill="1" applyBorder="1"/>
    <xf numFmtId="0" fontId="23" fillId="14" borderId="22" xfId="0" applyFont="1" applyFill="1" applyBorder="1"/>
    <xf numFmtId="2" fontId="23" fillId="14" borderId="34" xfId="0" applyNumberFormat="1" applyFont="1" applyFill="1" applyBorder="1"/>
    <xf numFmtId="2" fontId="23" fillId="14" borderId="27" xfId="0" applyNumberFormat="1" applyFont="1" applyFill="1" applyBorder="1"/>
    <xf numFmtId="0" fontId="23" fillId="14" borderId="27" xfId="0" applyFont="1" applyFill="1" applyBorder="1"/>
    <xf numFmtId="0" fontId="28" fillId="14" borderId="27" xfId="0" applyFont="1" applyFill="1" applyBorder="1"/>
    <xf numFmtId="2" fontId="23" fillId="14" borderId="28" xfId="0" applyNumberFormat="1" applyFont="1" applyFill="1" applyBorder="1"/>
    <xf numFmtId="0" fontId="23" fillId="15" borderId="0" xfId="0" applyFont="1" applyFill="1"/>
    <xf numFmtId="0" fontId="48" fillId="15" borderId="0" xfId="0" applyFont="1" applyFill="1"/>
    <xf numFmtId="0" fontId="49" fillId="15" borderId="34" xfId="0" applyFont="1" applyFill="1" applyBorder="1"/>
    <xf numFmtId="0" fontId="49" fillId="15" borderId="27" xfId="0" applyFont="1" applyFill="1" applyBorder="1"/>
    <xf numFmtId="0" fontId="49" fillId="15" borderId="28" xfId="0" applyFont="1" applyFill="1" applyBorder="1"/>
    <xf numFmtId="0" fontId="23" fillId="14" borderId="0" xfId="0" applyFont="1" applyFill="1" applyBorder="1"/>
    <xf numFmtId="0" fontId="23" fillId="14" borderId="12" xfId="0" applyFont="1" applyFill="1" applyBorder="1"/>
    <xf numFmtId="0" fontId="29" fillId="14" borderId="9" xfId="0" applyFont="1" applyFill="1" applyBorder="1"/>
    <xf numFmtId="0" fontId="29" fillId="14" borderId="17" xfId="0" applyFont="1" applyFill="1" applyBorder="1"/>
    <xf numFmtId="0" fontId="23" fillId="14" borderId="10" xfId="0" applyFont="1" applyFill="1" applyBorder="1"/>
    <xf numFmtId="0" fontId="23" fillId="14" borderId="11" xfId="0" applyFont="1" applyFill="1" applyBorder="1"/>
    <xf numFmtId="0" fontId="28" fillId="0" borderId="2" xfId="0" applyFont="1" applyBorder="1" applyAlignment="1">
      <alignment horizontal="center"/>
    </xf>
    <xf numFmtId="0" fontId="29" fillId="15" borderId="34" xfId="0" applyFont="1" applyFill="1" applyBorder="1"/>
    <xf numFmtId="0" fontId="29" fillId="15" borderId="27" xfId="0" applyFont="1" applyFill="1" applyBorder="1"/>
    <xf numFmtId="0" fontId="29" fillId="15" borderId="28" xfId="0" applyFont="1" applyFill="1" applyBorder="1"/>
    <xf numFmtId="0" fontId="29" fillId="0" borderId="0" xfId="0" applyFont="1" applyFill="1" applyBorder="1"/>
    <xf numFmtId="0" fontId="23" fillId="12" borderId="33" xfId="0" applyFont="1" applyFill="1" applyBorder="1"/>
    <xf numFmtId="165" fontId="52" fillId="16" borderId="0" xfId="0" applyNumberFormat="1" applyFont="1" applyFill="1"/>
    <xf numFmtId="0" fontId="29" fillId="14" borderId="10" xfId="0" applyFont="1" applyFill="1" applyBorder="1"/>
    <xf numFmtId="0" fontId="29" fillId="14" borderId="11" xfId="0" applyFont="1" applyFill="1" applyBorder="1"/>
    <xf numFmtId="0" fontId="29" fillId="14" borderId="16" xfId="0" applyFont="1" applyFill="1" applyBorder="1"/>
    <xf numFmtId="0" fontId="29" fillId="14" borderId="18" xfId="0" applyFont="1" applyFill="1" applyBorder="1"/>
    <xf numFmtId="0" fontId="19" fillId="17" borderId="19" xfId="0" applyFont="1" applyFill="1" applyBorder="1"/>
    <xf numFmtId="0" fontId="29" fillId="14" borderId="29" xfId="0" applyFont="1" applyFill="1" applyBorder="1" applyAlignment="1">
      <alignment horizontal="center"/>
    </xf>
    <xf numFmtId="0" fontId="29" fillId="14" borderId="33" xfId="0" applyFont="1" applyFill="1" applyBorder="1" applyAlignment="1">
      <alignment horizontal="center"/>
    </xf>
    <xf numFmtId="1" fontId="49" fillId="14" borderId="12" xfId="0" applyNumberFormat="1" applyFont="1" applyFill="1" applyBorder="1" applyAlignment="1">
      <alignment horizontal="center"/>
    </xf>
    <xf numFmtId="0" fontId="23" fillId="12" borderId="19" xfId="0" applyFont="1" applyFill="1" applyBorder="1"/>
    <xf numFmtId="0" fontId="28" fillId="12" borderId="19" xfId="0" applyFont="1" applyFill="1" applyBorder="1" applyAlignment="1">
      <alignment horizontal="center"/>
    </xf>
    <xf numFmtId="0" fontId="23" fillId="12" borderId="19" xfId="0" applyFont="1" applyFill="1" applyBorder="1" applyAlignment="1">
      <alignment horizontal="center"/>
    </xf>
    <xf numFmtId="1" fontId="23" fillId="12" borderId="19" xfId="0" applyNumberFormat="1" applyFont="1" applyFill="1" applyBorder="1" applyAlignment="1">
      <alignment horizontal="center"/>
    </xf>
    <xf numFmtId="0" fontId="23" fillId="2" borderId="0" xfId="0" applyFont="1" applyFill="1"/>
    <xf numFmtId="2" fontId="53" fillId="2" borderId="0" xfId="0" applyNumberFormat="1" applyFont="1" applyFill="1" applyBorder="1" applyAlignment="1">
      <alignment horizontal="center"/>
    </xf>
    <xf numFmtId="1" fontId="23" fillId="2" borderId="0" xfId="0" applyNumberFormat="1" applyFont="1" applyFill="1" applyAlignment="1">
      <alignment horizontal="center"/>
    </xf>
    <xf numFmtId="1" fontId="23" fillId="2" borderId="16" xfId="0" applyNumberFormat="1" applyFont="1" applyFill="1" applyBorder="1" applyAlignment="1">
      <alignment horizontal="center"/>
    </xf>
    <xf numFmtId="0" fontId="29" fillId="2" borderId="17" xfId="0" applyFont="1" applyFill="1" applyBorder="1"/>
    <xf numFmtId="165" fontId="29" fillId="2" borderId="17" xfId="0" applyNumberFormat="1" applyFont="1" applyFill="1" applyBorder="1"/>
    <xf numFmtId="0" fontId="29" fillId="2" borderId="18" xfId="0" applyFont="1" applyFill="1" applyBorder="1"/>
    <xf numFmtId="165" fontId="29" fillId="14" borderId="10" xfId="0" applyNumberFormat="1" applyFont="1" applyFill="1" applyBorder="1"/>
    <xf numFmtId="0" fontId="23" fillId="14" borderId="9" xfId="0" applyFont="1" applyFill="1" applyBorder="1"/>
    <xf numFmtId="0" fontId="23" fillId="14" borderId="16" xfId="0" applyFont="1" applyFill="1" applyBorder="1"/>
    <xf numFmtId="0" fontId="23" fillId="14" borderId="17" xfId="0" applyFont="1" applyFill="1" applyBorder="1"/>
    <xf numFmtId="0" fontId="23" fillId="14" borderId="18" xfId="0" applyFont="1" applyFill="1" applyBorder="1"/>
    <xf numFmtId="0" fontId="53" fillId="4" borderId="14" xfId="0" applyFont="1" applyFill="1" applyBorder="1" applyAlignment="1" applyProtection="1">
      <alignment horizontal="center"/>
      <protection locked="0"/>
    </xf>
    <xf numFmtId="0" fontId="53" fillId="0" borderId="14" xfId="0" applyFont="1" applyFill="1" applyBorder="1" applyAlignment="1" applyProtection="1">
      <alignment horizontal="center"/>
      <protection hidden="1"/>
    </xf>
    <xf numFmtId="164" fontId="53" fillId="0" borderId="14" xfId="0" applyNumberFormat="1" applyFont="1" applyBorder="1" applyAlignment="1">
      <alignment horizontal="center"/>
    </xf>
    <xf numFmtId="0" fontId="23" fillId="14" borderId="15" xfId="0" applyFont="1" applyFill="1" applyBorder="1"/>
    <xf numFmtId="0" fontId="23" fillId="14" borderId="2" xfId="0" applyFont="1" applyFill="1" applyBorder="1"/>
    <xf numFmtId="0" fontId="29" fillId="14" borderId="13" xfId="0" applyFont="1" applyFill="1" applyBorder="1" applyAlignment="1">
      <alignment horizontal="right"/>
    </xf>
    <xf numFmtId="2" fontId="26" fillId="2" borderId="10" xfId="0" applyNumberFormat="1" applyFont="1" applyFill="1" applyBorder="1" applyAlignment="1">
      <alignment horizontal="center"/>
    </xf>
    <xf numFmtId="2" fontId="26" fillId="2" borderId="0" xfId="0" applyNumberFormat="1" applyFont="1" applyFill="1" applyBorder="1" applyAlignment="1">
      <alignment horizontal="center"/>
    </xf>
    <xf numFmtId="2" fontId="26" fillId="2" borderId="17" xfId="0" applyNumberFormat="1" applyFont="1" applyFill="1" applyBorder="1" applyAlignment="1">
      <alignment horizontal="center"/>
    </xf>
    <xf numFmtId="0" fontId="26" fillId="2" borderId="9" xfId="0" applyFont="1" applyFill="1" applyBorder="1"/>
    <xf numFmtId="0" fontId="26" fillId="2" borderId="11" xfId="0" applyFont="1" applyFill="1" applyBorder="1"/>
    <xf numFmtId="0" fontId="26" fillId="2" borderId="15" xfId="0" applyFont="1" applyFill="1" applyBorder="1"/>
    <xf numFmtId="0" fontId="26" fillId="2" borderId="0" xfId="0" applyFont="1" applyFill="1" applyBorder="1"/>
    <xf numFmtId="0" fontId="26" fillId="2" borderId="2" xfId="0" applyFont="1" applyFill="1" applyBorder="1"/>
    <xf numFmtId="165" fontId="26" fillId="2" borderId="0" xfId="0" applyNumberFormat="1" applyFont="1" applyFill="1" applyBorder="1"/>
    <xf numFmtId="0" fontId="26" fillId="2" borderId="16" xfId="0" applyFont="1" applyFill="1" applyBorder="1"/>
    <xf numFmtId="0" fontId="26" fillId="2" borderId="18" xfId="0" applyFont="1" applyFill="1" applyBorder="1"/>
    <xf numFmtId="0" fontId="23" fillId="2" borderId="0" xfId="0" applyFont="1" applyFill="1" applyAlignment="1">
      <alignment horizontal="right"/>
    </xf>
    <xf numFmtId="2" fontId="53" fillId="15" borderId="14" xfId="0" applyNumberFormat="1" applyFont="1" applyFill="1" applyBorder="1" applyAlignment="1">
      <alignment horizontal="center"/>
    </xf>
    <xf numFmtId="0" fontId="23" fillId="2" borderId="12" xfId="0" applyFont="1" applyFill="1" applyBorder="1"/>
    <xf numFmtId="0" fontId="23" fillId="18" borderId="0" xfId="0" applyFont="1" applyFill="1" applyBorder="1"/>
    <xf numFmtId="0" fontId="23" fillId="18" borderId="24" xfId="0" applyFont="1" applyFill="1" applyBorder="1"/>
    <xf numFmtId="0" fontId="23" fillId="18" borderId="25" xfId="0" applyFont="1" applyFill="1" applyBorder="1"/>
    <xf numFmtId="0" fontId="23" fillId="11" borderId="20" xfId="0" applyFont="1" applyFill="1" applyBorder="1"/>
    <xf numFmtId="0" fontId="23" fillId="11" borderId="21" xfId="0" applyFont="1" applyFill="1" applyBorder="1"/>
    <xf numFmtId="0" fontId="23" fillId="11" borderId="4" xfId="0" applyFont="1" applyFill="1" applyBorder="1"/>
    <xf numFmtId="0" fontId="23" fillId="11" borderId="0" xfId="0" applyFont="1" applyFill="1" applyBorder="1"/>
    <xf numFmtId="0" fontId="29" fillId="14" borderId="34" xfId="0" applyFont="1" applyFill="1" applyBorder="1"/>
    <xf numFmtId="0" fontId="29" fillId="14" borderId="27" xfId="0" applyFont="1" applyFill="1" applyBorder="1"/>
    <xf numFmtId="0" fontId="29" fillId="14" borderId="28" xfId="0" applyFont="1" applyFill="1" applyBorder="1"/>
    <xf numFmtId="0" fontId="23" fillId="11" borderId="0" xfId="0" applyFont="1" applyFill="1"/>
    <xf numFmtId="0" fontId="23" fillId="6" borderId="26" xfId="0" applyFont="1" applyFill="1" applyBorder="1"/>
    <xf numFmtId="0" fontId="29" fillId="6" borderId="24" xfId="0" applyFont="1" applyFill="1" applyBorder="1"/>
    <xf numFmtId="0" fontId="29" fillId="6" borderId="25" xfId="0" applyFont="1" applyFill="1" applyBorder="1"/>
    <xf numFmtId="0" fontId="54" fillId="16" borderId="0" xfId="0" applyFont="1" applyFill="1" applyBorder="1"/>
    <xf numFmtId="0" fontId="23" fillId="15" borderId="0" xfId="0" applyFont="1" applyFill="1" applyBorder="1"/>
    <xf numFmtId="0" fontId="23" fillId="18" borderId="28" xfId="0" applyFont="1" applyFill="1" applyBorder="1"/>
    <xf numFmtId="0" fontId="23" fillId="18" borderId="0" xfId="0" applyFont="1" applyFill="1"/>
    <xf numFmtId="0" fontId="29" fillId="18" borderId="0" xfId="0" applyFont="1" applyFill="1" applyBorder="1"/>
    <xf numFmtId="0" fontId="28" fillId="18" borderId="0" xfId="0" applyFont="1" applyFill="1" applyBorder="1"/>
    <xf numFmtId="2" fontId="23" fillId="18" borderId="0" xfId="0" applyNumberFormat="1" applyFont="1" applyFill="1" applyBorder="1"/>
    <xf numFmtId="0" fontId="28" fillId="19" borderId="9" xfId="0" applyFont="1" applyFill="1" applyBorder="1"/>
    <xf numFmtId="0" fontId="23" fillId="19" borderId="15" xfId="0" applyFont="1" applyFill="1" applyBorder="1"/>
    <xf numFmtId="0" fontId="23" fillId="19" borderId="16" xfId="0" applyFont="1" applyFill="1" applyBorder="1"/>
    <xf numFmtId="2" fontId="23" fillId="19" borderId="0" xfId="0" applyNumberFormat="1" applyFont="1" applyFill="1" applyBorder="1"/>
    <xf numFmtId="0" fontId="23" fillId="19" borderId="2" xfId="0" applyFont="1" applyFill="1" applyBorder="1"/>
    <xf numFmtId="2" fontId="23" fillId="19" borderId="17" xfId="0" applyNumberFormat="1" applyFont="1" applyFill="1" applyBorder="1"/>
    <xf numFmtId="0" fontId="23" fillId="19" borderId="18" xfId="0" applyFont="1" applyFill="1" applyBorder="1"/>
    <xf numFmtId="2" fontId="23" fillId="19" borderId="0" xfId="0" applyNumberFormat="1" applyFont="1" applyFill="1"/>
    <xf numFmtId="0" fontId="23" fillId="19" borderId="0" xfId="0" applyFont="1" applyFill="1" applyBorder="1"/>
    <xf numFmtId="0" fontId="23" fillId="18" borderId="26" xfId="0" applyFont="1" applyFill="1" applyBorder="1"/>
    <xf numFmtId="0" fontId="23" fillId="15" borderId="20" xfId="0" applyFont="1" applyFill="1" applyBorder="1"/>
    <xf numFmtId="0" fontId="23" fillId="18" borderId="21" xfId="0" applyFont="1" applyFill="1" applyBorder="1"/>
    <xf numFmtId="0" fontId="23" fillId="18" borderId="22" xfId="0" applyFont="1" applyFill="1" applyBorder="1"/>
    <xf numFmtId="0" fontId="23" fillId="15" borderId="4" xfId="0" applyFont="1" applyFill="1" applyBorder="1"/>
    <xf numFmtId="0" fontId="23" fillId="18" borderId="23" xfId="0" applyFont="1" applyFill="1" applyBorder="1"/>
    <xf numFmtId="0" fontId="23" fillId="15" borderId="24" xfId="0" applyFont="1" applyFill="1" applyBorder="1"/>
    <xf numFmtId="0" fontId="29" fillId="18" borderId="34" xfId="0" applyFont="1" applyFill="1" applyBorder="1"/>
    <xf numFmtId="0" fontId="23" fillId="18" borderId="20" xfId="0" applyFont="1" applyFill="1" applyBorder="1"/>
    <xf numFmtId="0" fontId="23" fillId="18" borderId="4" xfId="0" applyFont="1" applyFill="1" applyBorder="1"/>
    <xf numFmtId="0" fontId="29" fillId="18" borderId="5" xfId="0" applyFont="1" applyFill="1" applyBorder="1"/>
    <xf numFmtId="0" fontId="5" fillId="6" borderId="4" xfId="0" applyFont="1" applyFill="1" applyBorder="1"/>
    <xf numFmtId="0" fontId="5" fillId="6" borderId="23" xfId="0" applyFont="1" applyFill="1" applyBorder="1"/>
    <xf numFmtId="0" fontId="5" fillId="6" borderId="24" xfId="0" applyFont="1" applyFill="1" applyBorder="1"/>
    <xf numFmtId="0" fontId="5" fillId="6" borderId="26" xfId="0" applyFont="1" applyFill="1" applyBorder="1"/>
    <xf numFmtId="0" fontId="28" fillId="12" borderId="10" xfId="0" applyFont="1" applyFill="1" applyBorder="1"/>
    <xf numFmtId="0" fontId="28" fillId="12" borderId="19" xfId="0" applyFont="1" applyFill="1" applyBorder="1"/>
    <xf numFmtId="0" fontId="28" fillId="12" borderId="0" xfId="0" applyFont="1" applyFill="1" applyBorder="1"/>
    <xf numFmtId="0" fontId="28" fillId="12" borderId="29" xfId="0" applyFont="1" applyFill="1" applyBorder="1"/>
    <xf numFmtId="0" fontId="28" fillId="12" borderId="30" xfId="0" applyFont="1" applyFill="1" applyBorder="1"/>
    <xf numFmtId="2" fontId="28" fillId="12" borderId="30" xfId="0" applyNumberFormat="1" applyFont="1" applyFill="1" applyBorder="1"/>
    <xf numFmtId="0" fontId="28" fillId="12" borderId="17" xfId="0" applyFont="1" applyFill="1" applyBorder="1"/>
    <xf numFmtId="2" fontId="28" fillId="12" borderId="33" xfId="0" applyNumberFormat="1" applyFont="1" applyFill="1" applyBorder="1"/>
    <xf numFmtId="0" fontId="53" fillId="10" borderId="19" xfId="0" applyFont="1" applyFill="1" applyBorder="1"/>
    <xf numFmtId="0" fontId="53" fillId="10" borderId="2" xfId="0" applyFont="1" applyFill="1" applyBorder="1"/>
    <xf numFmtId="2" fontId="53" fillId="10" borderId="2" xfId="0" applyNumberFormat="1" applyFont="1" applyFill="1" applyBorder="1"/>
    <xf numFmtId="2" fontId="53" fillId="10" borderId="18" xfId="0" applyNumberFormat="1" applyFont="1" applyFill="1" applyBorder="1"/>
    <xf numFmtId="0" fontId="23" fillId="14" borderId="14" xfId="0" applyFont="1" applyFill="1" applyBorder="1"/>
    <xf numFmtId="0" fontId="23" fillId="14" borderId="13" xfId="0" applyFont="1" applyFill="1" applyBorder="1"/>
    <xf numFmtId="0" fontId="55" fillId="2" borderId="34" xfId="0" applyFont="1" applyFill="1" applyBorder="1"/>
    <xf numFmtId="0" fontId="55" fillId="2" borderId="27" xfId="0" applyFont="1" applyFill="1" applyBorder="1"/>
    <xf numFmtId="0" fontId="56" fillId="2" borderId="28" xfId="0" applyFont="1" applyFill="1" applyBorder="1"/>
    <xf numFmtId="0" fontId="48" fillId="15" borderId="27" xfId="0" applyFont="1" applyFill="1" applyBorder="1"/>
    <xf numFmtId="0" fontId="23" fillId="15" borderId="28" xfId="0" applyFont="1" applyFill="1" applyBorder="1"/>
    <xf numFmtId="0" fontId="56" fillId="0" borderId="27" xfId="0" applyFont="1" applyFill="1" applyBorder="1"/>
    <xf numFmtId="0" fontId="56" fillId="0" borderId="27" xfId="0" applyFont="1" applyBorder="1"/>
    <xf numFmtId="0" fontId="29" fillId="4" borderId="27" xfId="0" applyFont="1" applyFill="1" applyBorder="1"/>
    <xf numFmtId="0" fontId="29" fillId="4" borderId="28" xfId="0" applyFont="1" applyFill="1" applyBorder="1"/>
    <xf numFmtId="0" fontId="23" fillId="2" borderId="34" xfId="0" applyFont="1" applyFill="1" applyBorder="1"/>
    <xf numFmtId="0" fontId="29" fillId="2" borderId="27" xfId="0" applyFont="1" applyFill="1" applyBorder="1"/>
    <xf numFmtId="0" fontId="49" fillId="18" borderId="0" xfId="0" applyFont="1" applyFill="1" applyBorder="1"/>
    <xf numFmtId="0" fontId="48" fillId="18" borderId="0" xfId="0" applyFont="1" applyFill="1" applyBorder="1"/>
    <xf numFmtId="0" fontId="23" fillId="18" borderId="27" xfId="0" applyFont="1" applyFill="1" applyBorder="1"/>
    <xf numFmtId="0" fontId="57" fillId="18" borderId="34" xfId="0" applyFont="1" applyFill="1" applyBorder="1"/>
    <xf numFmtId="0" fontId="57" fillId="18" borderId="27" xfId="0" applyFont="1" applyFill="1" applyBorder="1"/>
    <xf numFmtId="0" fontId="57" fillId="18" borderId="28" xfId="0" applyFont="1" applyFill="1" applyBorder="1"/>
    <xf numFmtId="0" fontId="23" fillId="18" borderId="5" xfId="0" applyFont="1" applyFill="1" applyBorder="1"/>
    <xf numFmtId="0" fontId="28" fillId="18" borderId="4" xfId="0" applyFont="1" applyFill="1" applyBorder="1"/>
    <xf numFmtId="0" fontId="28" fillId="18" borderId="23" xfId="0" applyFont="1" applyFill="1" applyBorder="1"/>
    <xf numFmtId="0" fontId="19" fillId="16" borderId="0" xfId="0" applyFont="1" applyFill="1"/>
    <xf numFmtId="0" fontId="19" fillId="16" borderId="0" xfId="0" applyFont="1" applyFill="1" applyBorder="1"/>
    <xf numFmtId="0" fontId="23" fillId="16" borderId="0" xfId="0" applyFont="1" applyFill="1"/>
    <xf numFmtId="1" fontId="25" fillId="12" borderId="19" xfId="0" applyNumberFormat="1" applyFont="1" applyFill="1" applyBorder="1" applyAlignment="1" applyProtection="1">
      <alignment horizontal="center"/>
    </xf>
    <xf numFmtId="0" fontId="29" fillId="14" borderId="22" xfId="0" applyFont="1" applyFill="1" applyBorder="1"/>
    <xf numFmtId="0" fontId="53" fillId="4" borderId="18" xfId="0" applyFont="1" applyFill="1" applyBorder="1" applyAlignment="1" applyProtection="1">
      <alignment horizontal="center"/>
      <protection locked="0"/>
    </xf>
    <xf numFmtId="0" fontId="58" fillId="12" borderId="34" xfId="0" applyFont="1" applyFill="1" applyBorder="1"/>
    <xf numFmtId="0" fontId="58" fillId="12" borderId="27" xfId="0" applyFont="1" applyFill="1" applyBorder="1"/>
    <xf numFmtId="0" fontId="23" fillId="12" borderId="27" xfId="0" applyFont="1" applyFill="1" applyBorder="1"/>
    <xf numFmtId="0" fontId="23" fillId="12" borderId="28" xfId="0" applyFont="1" applyFill="1" applyBorder="1"/>
    <xf numFmtId="0" fontId="29" fillId="2" borderId="9" xfId="0" applyFont="1" applyFill="1" applyBorder="1"/>
    <xf numFmtId="0" fontId="29" fillId="2" borderId="10" xfId="0" applyFont="1" applyFill="1" applyBorder="1"/>
    <xf numFmtId="0" fontId="29" fillId="2" borderId="11" xfId="0" applyFont="1" applyFill="1" applyBorder="1"/>
    <xf numFmtId="0" fontId="29" fillId="11" borderId="28" xfId="0" applyFont="1" applyFill="1" applyBorder="1"/>
    <xf numFmtId="1" fontId="25" fillId="12" borderId="12" xfId="0" applyNumberFormat="1" applyFont="1" applyFill="1" applyBorder="1" applyAlignment="1" applyProtection="1">
      <alignment horizontal="center"/>
    </xf>
    <xf numFmtId="0" fontId="29" fillId="14" borderId="20" xfId="0" applyFont="1" applyFill="1" applyBorder="1"/>
    <xf numFmtId="0" fontId="29" fillId="14" borderId="24" xfId="0" applyFont="1" applyFill="1" applyBorder="1"/>
    <xf numFmtId="0" fontId="29" fillId="14" borderId="26" xfId="0" applyFont="1" applyFill="1" applyBorder="1"/>
    <xf numFmtId="0" fontId="29" fillId="18" borderId="20" xfId="0" applyFont="1" applyFill="1" applyBorder="1"/>
    <xf numFmtId="0" fontId="29" fillId="18" borderId="21" xfId="0" applyFont="1" applyFill="1" applyBorder="1"/>
    <xf numFmtId="0" fontId="29" fillId="18" borderId="22" xfId="0" applyFont="1" applyFill="1" applyBorder="1"/>
    <xf numFmtId="0" fontId="29" fillId="18" borderId="24" xfId="0" applyFont="1" applyFill="1" applyBorder="1"/>
    <xf numFmtId="0" fontId="29" fillId="18" borderId="25" xfId="0" applyFont="1" applyFill="1" applyBorder="1"/>
    <xf numFmtId="0" fontId="29" fillId="18" borderId="26" xfId="0" applyFont="1" applyFill="1" applyBorder="1"/>
    <xf numFmtId="0" fontId="24" fillId="0" borderId="0" xfId="0" applyFont="1" applyFill="1" applyProtection="1">
      <protection hidden="1"/>
    </xf>
    <xf numFmtId="0" fontId="6" fillId="3" borderId="0" xfId="0" applyFont="1" applyFill="1" applyBorder="1" applyAlignment="1" applyProtection="1">
      <alignment horizontal="center" wrapText="1"/>
      <protection hidden="1"/>
    </xf>
    <xf numFmtId="0" fontId="28" fillId="3" borderId="0" xfId="0" applyFont="1" applyFill="1" applyBorder="1" applyProtection="1">
      <protection hidden="1"/>
    </xf>
    <xf numFmtId="0" fontId="6" fillId="3" borderId="0" xfId="0" applyFont="1" applyFill="1" applyBorder="1" applyProtection="1">
      <protection hidden="1"/>
    </xf>
    <xf numFmtId="0" fontId="24" fillId="3" borderId="4" xfId="0" applyFont="1" applyFill="1" applyBorder="1" applyProtection="1">
      <protection hidden="1"/>
    </xf>
    <xf numFmtId="0" fontId="24" fillId="3" borderId="0" xfId="0" applyFont="1" applyFill="1" applyBorder="1" applyProtection="1">
      <protection hidden="1"/>
    </xf>
    <xf numFmtId="0" fontId="24" fillId="3" borderId="23" xfId="0" applyFont="1" applyFill="1" applyBorder="1" applyProtection="1">
      <protection hidden="1"/>
    </xf>
    <xf numFmtId="0" fontId="24" fillId="3" borderId="0" xfId="0" applyFont="1" applyFill="1" applyBorder="1" applyAlignment="1" applyProtection="1">
      <protection hidden="1"/>
    </xf>
    <xf numFmtId="0" fontId="24" fillId="3" borderId="0" xfId="0" applyFont="1" applyFill="1" applyProtection="1">
      <protection hidden="1"/>
    </xf>
    <xf numFmtId="0" fontId="51" fillId="3" borderId="0" xfId="0" applyFont="1" applyFill="1" applyProtection="1">
      <protection hidden="1"/>
    </xf>
    <xf numFmtId="0" fontId="24" fillId="3" borderId="9" xfId="0" applyFont="1" applyFill="1" applyBorder="1" applyProtection="1">
      <protection hidden="1"/>
    </xf>
    <xf numFmtId="0" fontId="24" fillId="3" borderId="10" xfId="0" applyFont="1" applyFill="1" applyBorder="1" applyProtection="1">
      <protection hidden="1"/>
    </xf>
    <xf numFmtId="0" fontId="24" fillId="3" borderId="11" xfId="0" applyFont="1" applyFill="1" applyBorder="1" applyProtection="1">
      <protection hidden="1"/>
    </xf>
    <xf numFmtId="0" fontId="24" fillId="3" borderId="16" xfId="0" applyFont="1" applyFill="1" applyBorder="1" applyProtection="1">
      <protection hidden="1"/>
    </xf>
    <xf numFmtId="0" fontId="24" fillId="3" borderId="17" xfId="0" applyFont="1" applyFill="1" applyBorder="1" applyProtection="1">
      <protection hidden="1"/>
    </xf>
    <xf numFmtId="0" fontId="24" fillId="3" borderId="18" xfId="0" applyFont="1" applyFill="1" applyBorder="1" applyProtection="1">
      <protection hidden="1"/>
    </xf>
    <xf numFmtId="0" fontId="24" fillId="14" borderId="27" xfId="0" applyFont="1" applyFill="1" applyBorder="1" applyProtection="1">
      <protection hidden="1"/>
    </xf>
    <xf numFmtId="0" fontId="24" fillId="14" borderId="28" xfId="0" applyFont="1" applyFill="1" applyBorder="1" applyProtection="1">
      <protection hidden="1"/>
    </xf>
    <xf numFmtId="0" fontId="51" fillId="14" borderId="34" xfId="0" applyFont="1" applyFill="1" applyBorder="1" applyProtection="1">
      <protection hidden="1"/>
    </xf>
    <xf numFmtId="0" fontId="51" fillId="14" borderId="27" xfId="0" applyFont="1" applyFill="1" applyBorder="1" applyProtection="1">
      <protection hidden="1"/>
    </xf>
    <xf numFmtId="0" fontId="60" fillId="11" borderId="24" xfId="0" applyFont="1" applyFill="1" applyBorder="1" applyProtection="1">
      <protection hidden="1"/>
    </xf>
    <xf numFmtId="0" fontId="60" fillId="11" borderId="25" xfId="0" applyFont="1" applyFill="1" applyBorder="1" applyProtection="1">
      <protection hidden="1"/>
    </xf>
    <xf numFmtId="0" fontId="61" fillId="11" borderId="27" xfId="0" applyFont="1" applyFill="1" applyBorder="1" applyProtection="1">
      <protection hidden="1"/>
    </xf>
    <xf numFmtId="0" fontId="60" fillId="11" borderId="34" xfId="0" applyFont="1" applyFill="1" applyBorder="1" applyProtection="1">
      <protection hidden="1"/>
    </xf>
    <xf numFmtId="0" fontId="60" fillId="11" borderId="27" xfId="0" applyFont="1" applyFill="1" applyBorder="1" applyProtection="1">
      <protection hidden="1"/>
    </xf>
    <xf numFmtId="0" fontId="60" fillId="11" borderId="36" xfId="0" applyFont="1" applyFill="1" applyBorder="1" applyProtection="1">
      <protection hidden="1"/>
    </xf>
    <xf numFmtId="0" fontId="60" fillId="11" borderId="37" xfId="0" applyFont="1" applyFill="1" applyBorder="1" applyProtection="1">
      <protection hidden="1"/>
    </xf>
    <xf numFmtId="0" fontId="60" fillId="11" borderId="38" xfId="0" applyFont="1" applyFill="1" applyBorder="1" applyProtection="1">
      <protection hidden="1"/>
    </xf>
    <xf numFmtId="0" fontId="23" fillId="11" borderId="4" xfId="0" applyFont="1" applyFill="1" applyBorder="1" applyProtection="1">
      <protection hidden="1"/>
    </xf>
    <xf numFmtId="0" fontId="23" fillId="11" borderId="0" xfId="0" applyFont="1" applyFill="1" applyBorder="1" applyProtection="1">
      <protection hidden="1"/>
    </xf>
    <xf numFmtId="0" fontId="23" fillId="11" borderId="34" xfId="0" applyFont="1" applyFill="1" applyBorder="1" applyProtection="1">
      <protection hidden="1"/>
    </xf>
    <xf numFmtId="0" fontId="23" fillId="11" borderId="27" xfId="0" applyFont="1" applyFill="1" applyBorder="1" applyProtection="1">
      <protection hidden="1"/>
    </xf>
    <xf numFmtId="0" fontId="23" fillId="11" borderId="28" xfId="0" applyFont="1" applyFill="1" applyBorder="1" applyProtection="1">
      <protection hidden="1"/>
    </xf>
    <xf numFmtId="0" fontId="25" fillId="4" borderId="14" xfId="0" applyFont="1" applyFill="1" applyBorder="1" applyAlignment="1" applyProtection="1">
      <alignment horizontal="center"/>
      <protection locked="0" hidden="1"/>
    </xf>
    <xf numFmtId="0" fontId="24" fillId="11" borderId="0" xfId="0" applyFont="1" applyFill="1" applyProtection="1">
      <protection hidden="1"/>
    </xf>
    <xf numFmtId="164" fontId="50" fillId="16" borderId="29" xfId="0" applyNumberFormat="1" applyFont="1" applyFill="1" applyBorder="1" applyAlignment="1" applyProtection="1">
      <alignment horizontal="center"/>
      <protection hidden="1"/>
    </xf>
    <xf numFmtId="0" fontId="62" fillId="16" borderId="0" xfId="0" applyFont="1" applyFill="1" applyBorder="1" applyProtection="1">
      <protection hidden="1"/>
    </xf>
    <xf numFmtId="0" fontId="63" fillId="16" borderId="0" xfId="0" applyFont="1" applyFill="1" applyBorder="1" applyProtection="1">
      <protection hidden="1"/>
    </xf>
    <xf numFmtId="0" fontId="23" fillId="14" borderId="0" xfId="0" applyFont="1" applyFill="1" applyBorder="1" applyProtection="1">
      <protection hidden="1"/>
    </xf>
    <xf numFmtId="0" fontId="23" fillId="14" borderId="5" xfId="0" applyFont="1" applyFill="1" applyBorder="1" applyProtection="1">
      <protection hidden="1"/>
    </xf>
    <xf numFmtId="0" fontId="25" fillId="11" borderId="21" xfId="0" applyFont="1" applyFill="1" applyBorder="1" applyProtection="1">
      <protection hidden="1"/>
    </xf>
    <xf numFmtId="0" fontId="23" fillId="12" borderId="21" xfId="0" applyFont="1" applyFill="1" applyBorder="1" applyProtection="1">
      <protection hidden="1"/>
    </xf>
    <xf numFmtId="0" fontId="23" fillId="12" borderId="21" xfId="0" applyFont="1" applyFill="1" applyBorder="1" applyAlignment="1" applyProtection="1">
      <alignment horizontal="right"/>
      <protection hidden="1"/>
    </xf>
    <xf numFmtId="0" fontId="23" fillId="12" borderId="5" xfId="0" applyFont="1" applyFill="1" applyBorder="1" applyProtection="1">
      <protection hidden="1"/>
    </xf>
    <xf numFmtId="0" fontId="23" fillId="12" borderId="0" xfId="0" applyFont="1" applyFill="1" applyBorder="1" applyProtection="1">
      <protection hidden="1"/>
    </xf>
    <xf numFmtId="0" fontId="23" fillId="12" borderId="0" xfId="0" applyFont="1" applyFill="1" applyBorder="1" applyAlignment="1" applyProtection="1">
      <alignment horizontal="right"/>
      <protection hidden="1"/>
    </xf>
    <xf numFmtId="0" fontId="53" fillId="4" borderId="39" xfId="0" applyFont="1" applyFill="1" applyBorder="1" applyAlignment="1" applyProtection="1">
      <alignment horizontal="center"/>
      <protection locked="0" hidden="1"/>
    </xf>
    <xf numFmtId="0" fontId="53" fillId="4" borderId="14" xfId="0" applyFont="1" applyFill="1" applyBorder="1" applyAlignment="1" applyProtection="1">
      <alignment horizontal="center"/>
      <protection locked="0" hidden="1"/>
    </xf>
    <xf numFmtId="0" fontId="25" fillId="11" borderId="20" xfId="0" applyFont="1" applyFill="1" applyBorder="1" applyProtection="1">
      <protection hidden="1"/>
    </xf>
    <xf numFmtId="0" fontId="29" fillId="11" borderId="21" xfId="0" applyFont="1" applyFill="1" applyBorder="1" applyProtection="1">
      <protection hidden="1"/>
    </xf>
    <xf numFmtId="0" fontId="29" fillId="11" borderId="22" xfId="0" applyFont="1" applyFill="1" applyBorder="1" applyProtection="1">
      <protection hidden="1"/>
    </xf>
    <xf numFmtId="0" fontId="23" fillId="11" borderId="23" xfId="0" applyFont="1" applyFill="1" applyBorder="1" applyProtection="1">
      <protection hidden="1"/>
    </xf>
    <xf numFmtId="0" fontId="23" fillId="11" borderId="24" xfId="0" applyFont="1" applyFill="1" applyBorder="1" applyProtection="1">
      <protection hidden="1"/>
    </xf>
    <xf numFmtId="0" fontId="23" fillId="11" borderId="25" xfId="0" applyFont="1" applyFill="1" applyBorder="1" applyProtection="1">
      <protection hidden="1"/>
    </xf>
    <xf numFmtId="0" fontId="23" fillId="11" borderId="26" xfId="0" applyFont="1" applyFill="1" applyBorder="1" applyProtection="1">
      <protection hidden="1"/>
    </xf>
    <xf numFmtId="2" fontId="52" fillId="16" borderId="40" xfId="0" applyNumberFormat="1" applyFont="1" applyFill="1" applyBorder="1" applyAlignment="1" applyProtection="1">
      <alignment horizontal="center"/>
      <protection hidden="1"/>
    </xf>
    <xf numFmtId="0" fontId="25" fillId="14" borderId="34" xfId="0" applyFont="1" applyFill="1" applyBorder="1" applyProtection="1">
      <protection hidden="1"/>
    </xf>
    <xf numFmtId="0" fontId="53" fillId="14" borderId="28" xfId="0" applyFont="1" applyFill="1" applyBorder="1" applyProtection="1">
      <protection hidden="1"/>
    </xf>
    <xf numFmtId="0" fontId="51" fillId="3" borderId="0" xfId="0" applyFont="1" applyFill="1" applyBorder="1" applyProtection="1">
      <protection hidden="1"/>
    </xf>
    <xf numFmtId="0" fontId="25" fillId="3" borderId="0" xfId="0" applyFont="1" applyFill="1" applyBorder="1" applyProtection="1">
      <protection hidden="1"/>
    </xf>
    <xf numFmtId="0" fontId="23" fillId="3" borderId="0" xfId="0" applyFont="1" applyFill="1" applyBorder="1" applyProtection="1">
      <protection hidden="1"/>
    </xf>
    <xf numFmtId="0" fontId="24" fillId="3" borderId="24" xfId="0" applyFont="1" applyFill="1" applyBorder="1" applyProtection="1">
      <protection hidden="1"/>
    </xf>
    <xf numFmtId="0" fontId="24" fillId="3" borderId="25" xfId="0" applyFont="1" applyFill="1" applyBorder="1" applyProtection="1">
      <protection hidden="1"/>
    </xf>
    <xf numFmtId="0" fontId="51" fillId="11" borderId="4" xfId="0" applyFont="1" applyFill="1" applyBorder="1" applyProtection="1">
      <protection hidden="1"/>
    </xf>
    <xf numFmtId="0" fontId="51" fillId="11" borderId="0" xfId="0" applyFont="1" applyFill="1" applyBorder="1" applyProtection="1">
      <protection hidden="1"/>
    </xf>
    <xf numFmtId="0" fontId="25" fillId="11" borderId="0" xfId="0" applyFont="1" applyFill="1" applyBorder="1" applyProtection="1">
      <protection hidden="1"/>
    </xf>
    <xf numFmtId="0" fontId="53" fillId="11" borderId="0" xfId="0" applyFont="1" applyFill="1" applyBorder="1" applyProtection="1">
      <protection hidden="1"/>
    </xf>
    <xf numFmtId="0" fontId="24" fillId="11" borderId="0" xfId="0" applyFont="1" applyFill="1" applyBorder="1" applyProtection="1">
      <protection hidden="1"/>
    </xf>
    <xf numFmtId="0" fontId="24" fillId="11" borderId="24" xfId="0" applyFont="1" applyFill="1" applyBorder="1" applyProtection="1">
      <protection hidden="1"/>
    </xf>
    <xf numFmtId="0" fontId="24" fillId="4" borderId="14" xfId="0" applyFont="1" applyFill="1" applyBorder="1" applyAlignment="1" applyProtection="1">
      <alignment horizontal="center"/>
      <protection locked="0" hidden="1"/>
    </xf>
    <xf numFmtId="0" fontId="51" fillId="11" borderId="34" xfId="0" applyFont="1" applyFill="1" applyBorder="1" applyProtection="1">
      <protection hidden="1"/>
    </xf>
    <xf numFmtId="0" fontId="25" fillId="11" borderId="27" xfId="0" applyFont="1" applyFill="1" applyBorder="1" applyProtection="1">
      <protection hidden="1"/>
    </xf>
    <xf numFmtId="0" fontId="25" fillId="11" borderId="28" xfId="0" applyFont="1" applyFill="1" applyBorder="1" applyProtection="1">
      <protection hidden="1"/>
    </xf>
    <xf numFmtId="0" fontId="24" fillId="11" borderId="19" xfId="0" applyFont="1" applyFill="1" applyBorder="1" applyAlignment="1" applyProtection="1">
      <alignment horizontal="center"/>
      <protection hidden="1"/>
    </xf>
    <xf numFmtId="2" fontId="3" fillId="11" borderId="0" xfId="0" applyNumberFormat="1" applyFont="1" applyFill="1" applyBorder="1" applyAlignment="1" applyProtection="1">
      <alignment horizontal="center"/>
      <protection hidden="1"/>
    </xf>
    <xf numFmtId="0" fontId="52" fillId="16" borderId="25" xfId="0" applyFont="1" applyFill="1" applyBorder="1" applyProtection="1">
      <protection hidden="1"/>
    </xf>
    <xf numFmtId="2" fontId="50" fillId="16" borderId="37" xfId="0" applyNumberFormat="1" applyFont="1" applyFill="1" applyBorder="1" applyAlignment="1" applyProtection="1">
      <alignment horizontal="center"/>
      <protection hidden="1"/>
    </xf>
    <xf numFmtId="0" fontId="60" fillId="6" borderId="0" xfId="0" applyFont="1" applyFill="1" applyProtection="1">
      <protection hidden="1"/>
    </xf>
    <xf numFmtId="0" fontId="48" fillId="3" borderId="0" xfId="0" applyFont="1" applyFill="1" applyProtection="1">
      <protection hidden="1"/>
    </xf>
    <xf numFmtId="0" fontId="49" fillId="3" borderId="0" xfId="0" applyFont="1" applyFill="1" applyProtection="1">
      <protection hidden="1"/>
    </xf>
    <xf numFmtId="0" fontId="29" fillId="3" borderId="0" xfId="0" applyFont="1" applyFill="1" applyProtection="1">
      <protection hidden="1"/>
    </xf>
    <xf numFmtId="0" fontId="25" fillId="3" borderId="0" xfId="0" applyFont="1" applyFill="1" applyProtection="1">
      <protection hidden="1"/>
    </xf>
    <xf numFmtId="0" fontId="23" fillId="3" borderId="12" xfId="0" applyFont="1" applyFill="1" applyBorder="1" applyProtection="1">
      <protection hidden="1"/>
    </xf>
    <xf numFmtId="0" fontId="23" fillId="3" borderId="13" xfId="0" applyFont="1" applyFill="1" applyBorder="1" applyProtection="1">
      <protection hidden="1"/>
    </xf>
    <xf numFmtId="0" fontId="23" fillId="3" borderId="14" xfId="0" applyFont="1" applyFill="1" applyBorder="1" applyProtection="1">
      <protection hidden="1"/>
    </xf>
    <xf numFmtId="0" fontId="23" fillId="3" borderId="9" xfId="0" applyFont="1" applyFill="1" applyBorder="1" applyProtection="1">
      <protection hidden="1"/>
    </xf>
    <xf numFmtId="0" fontId="23" fillId="3" borderId="10" xfId="0" applyFont="1" applyFill="1" applyBorder="1" applyProtection="1">
      <protection hidden="1"/>
    </xf>
    <xf numFmtId="0" fontId="23" fillId="3" borderId="41" xfId="0" applyFont="1" applyFill="1" applyBorder="1" applyProtection="1">
      <protection hidden="1"/>
    </xf>
    <xf numFmtId="0" fontId="23" fillId="3" borderId="23" xfId="0" applyFont="1" applyFill="1" applyBorder="1" applyProtection="1">
      <protection hidden="1"/>
    </xf>
    <xf numFmtId="0" fontId="23" fillId="3" borderId="16" xfId="0" applyFont="1" applyFill="1" applyBorder="1" applyProtection="1">
      <protection hidden="1"/>
    </xf>
    <xf numFmtId="0" fontId="23" fillId="3" borderId="17" xfId="0" applyFont="1" applyFill="1" applyBorder="1" applyProtection="1">
      <protection hidden="1"/>
    </xf>
    <xf numFmtId="0" fontId="23" fillId="3" borderId="35" xfId="0" applyFont="1" applyFill="1" applyBorder="1" applyProtection="1">
      <protection hidden="1"/>
    </xf>
    <xf numFmtId="0" fontId="23" fillId="3" borderId="11" xfId="0" applyFont="1" applyFill="1" applyBorder="1" applyProtection="1">
      <protection hidden="1"/>
    </xf>
    <xf numFmtId="0" fontId="23" fillId="3" borderId="18" xfId="0" applyFont="1" applyFill="1" applyBorder="1" applyProtection="1">
      <protection hidden="1"/>
    </xf>
    <xf numFmtId="0" fontId="24" fillId="3" borderId="26" xfId="0" applyFont="1" applyFill="1" applyBorder="1" applyProtection="1">
      <protection hidden="1"/>
    </xf>
    <xf numFmtId="0" fontId="24" fillId="3" borderId="34" xfId="0" applyFont="1" applyFill="1" applyBorder="1" applyProtection="1">
      <protection hidden="1"/>
    </xf>
    <xf numFmtId="0" fontId="49" fillId="6" borderId="20" xfId="0" applyFont="1" applyFill="1" applyBorder="1" applyProtection="1">
      <protection hidden="1"/>
    </xf>
    <xf numFmtId="0" fontId="49" fillId="6" borderId="21" xfId="0" applyFont="1" applyFill="1" applyBorder="1" applyProtection="1">
      <protection hidden="1"/>
    </xf>
    <xf numFmtId="0" fontId="29" fillId="5" borderId="42" xfId="0" applyFont="1" applyFill="1" applyBorder="1" applyProtection="1">
      <protection hidden="1"/>
    </xf>
    <xf numFmtId="0" fontId="29" fillId="12" borderId="21" xfId="0" applyFont="1" applyFill="1" applyBorder="1" applyProtection="1">
      <protection hidden="1"/>
    </xf>
    <xf numFmtId="0" fontId="4" fillId="3" borderId="0" xfId="0" applyFont="1" applyFill="1" applyBorder="1" applyProtection="1">
      <protection hidden="1"/>
    </xf>
    <xf numFmtId="0" fontId="6" fillId="3" borderId="0" xfId="0" applyFont="1" applyFill="1" applyBorder="1" applyAlignment="1" applyProtection="1">
      <alignment horizontal="left"/>
      <protection hidden="1"/>
    </xf>
    <xf numFmtId="0" fontId="24" fillId="3" borderId="27" xfId="0" applyFont="1" applyFill="1" applyBorder="1" applyProtection="1">
      <protection hidden="1"/>
    </xf>
    <xf numFmtId="0" fontId="24" fillId="3" borderId="43" xfId="0" applyFont="1" applyFill="1" applyBorder="1" applyProtection="1">
      <protection hidden="1"/>
    </xf>
    <xf numFmtId="0" fontId="24" fillId="3" borderId="28" xfId="0" applyFont="1" applyFill="1" applyBorder="1" applyProtection="1">
      <protection hidden="1"/>
    </xf>
    <xf numFmtId="0" fontId="59" fillId="3" borderId="0" xfId="0" applyFont="1" applyFill="1" applyBorder="1" applyProtection="1">
      <protection hidden="1"/>
    </xf>
    <xf numFmtId="0" fontId="51" fillId="3" borderId="24" xfId="0" applyFont="1" applyFill="1" applyBorder="1" applyProtection="1">
      <protection hidden="1"/>
    </xf>
    <xf numFmtId="0" fontId="51" fillId="3" borderId="25" xfId="0" applyFont="1" applyFill="1" applyBorder="1" applyProtection="1">
      <protection hidden="1"/>
    </xf>
    <xf numFmtId="0" fontId="25" fillId="3" borderId="34" xfId="0" applyFont="1" applyFill="1" applyBorder="1" applyProtection="1">
      <protection hidden="1"/>
    </xf>
    <xf numFmtId="165" fontId="23" fillId="21" borderId="19" xfId="0" applyNumberFormat="1" applyFont="1" applyFill="1" applyBorder="1" applyAlignment="1">
      <alignment horizontal="center"/>
    </xf>
    <xf numFmtId="0" fontId="23" fillId="21" borderId="29" xfId="0" applyFont="1" applyFill="1" applyBorder="1" applyAlignment="1">
      <alignment horizontal="left"/>
    </xf>
    <xf numFmtId="0" fontId="23" fillId="21" borderId="33" xfId="0" applyFont="1" applyFill="1" applyBorder="1" applyAlignment="1">
      <alignment horizontal="right"/>
    </xf>
    <xf numFmtId="0" fontId="2" fillId="21" borderId="0" xfId="0" applyFont="1" applyFill="1" applyBorder="1" applyProtection="1">
      <protection hidden="1"/>
    </xf>
    <xf numFmtId="0" fontId="29" fillId="21" borderId="20" xfId="0" applyFont="1" applyFill="1" applyBorder="1" applyProtection="1">
      <protection hidden="1"/>
    </xf>
    <xf numFmtId="0" fontId="29" fillId="21" borderId="21" xfId="0" applyFont="1" applyFill="1" applyBorder="1" applyProtection="1">
      <protection hidden="1"/>
    </xf>
    <xf numFmtId="0" fontId="29" fillId="21" borderId="22" xfId="0" applyFont="1" applyFill="1" applyBorder="1" applyProtection="1">
      <protection hidden="1"/>
    </xf>
    <xf numFmtId="0" fontId="2" fillId="21" borderId="26" xfId="0" applyFont="1" applyFill="1" applyBorder="1" applyProtection="1">
      <protection hidden="1"/>
    </xf>
    <xf numFmtId="0" fontId="2" fillId="21" borderId="4" xfId="0" applyFont="1" applyFill="1" applyBorder="1" applyProtection="1">
      <protection hidden="1"/>
    </xf>
    <xf numFmtId="0" fontId="6" fillId="3" borderId="19" xfId="0" applyFont="1" applyFill="1" applyBorder="1" applyProtection="1">
      <protection hidden="1"/>
    </xf>
    <xf numFmtId="0" fontId="23" fillId="20" borderId="19" xfId="0" applyFont="1" applyFill="1" applyBorder="1" applyAlignment="1" applyProtection="1">
      <alignment horizontal="center"/>
      <protection hidden="1"/>
    </xf>
    <xf numFmtId="0" fontId="6" fillId="4" borderId="19" xfId="0" applyFont="1" applyFill="1" applyBorder="1" applyAlignment="1" applyProtection="1">
      <alignment horizontal="center"/>
      <protection locked="0" hidden="1"/>
    </xf>
    <xf numFmtId="0" fontId="1" fillId="22" borderId="0" xfId="0" applyFont="1" applyFill="1" applyBorder="1" applyProtection="1">
      <protection hidden="1"/>
    </xf>
    <xf numFmtId="0" fontId="26" fillId="6" borderId="20" xfId="0" applyFont="1" applyFill="1" applyBorder="1" applyProtection="1">
      <protection hidden="1"/>
    </xf>
    <xf numFmtId="0" fontId="26" fillId="6" borderId="22" xfId="0" applyFont="1" applyFill="1" applyBorder="1" applyProtection="1">
      <protection hidden="1"/>
    </xf>
    <xf numFmtId="0" fontId="1" fillId="6" borderId="24" xfId="0" applyFont="1" applyFill="1" applyBorder="1" applyProtection="1">
      <protection hidden="1"/>
    </xf>
    <xf numFmtId="0" fontId="1" fillId="6" borderId="26" xfId="0" applyFont="1" applyFill="1" applyBorder="1" applyProtection="1">
      <protection hidden="1"/>
    </xf>
    <xf numFmtId="0" fontId="6" fillId="6" borderId="34" xfId="0" applyFont="1" applyFill="1" applyBorder="1" applyProtection="1">
      <protection hidden="1"/>
    </xf>
    <xf numFmtId="0" fontId="6" fillId="6" borderId="28" xfId="0" applyFont="1" applyFill="1" applyBorder="1" applyProtection="1">
      <protection hidden="1"/>
    </xf>
    <xf numFmtId="0" fontId="29" fillId="6" borderId="0" xfId="0" applyFont="1" applyFill="1" applyBorder="1"/>
    <xf numFmtId="0" fontId="6" fillId="3" borderId="44" xfId="0" applyFont="1" applyFill="1" applyBorder="1" applyProtection="1">
      <protection hidden="1"/>
    </xf>
    <xf numFmtId="0" fontId="1" fillId="22" borderId="23" xfId="0" applyFont="1" applyFill="1" applyBorder="1" applyProtection="1">
      <protection hidden="1"/>
    </xf>
    <xf numFmtId="0" fontId="29" fillId="6" borderId="4" xfId="0" applyFont="1" applyFill="1" applyBorder="1"/>
    <xf numFmtId="0" fontId="23" fillId="6" borderId="0" xfId="0" applyFont="1" applyFill="1" applyBorder="1"/>
    <xf numFmtId="0" fontId="23" fillId="6" borderId="23" xfId="0" applyFont="1" applyFill="1" applyBorder="1"/>
    <xf numFmtId="0" fontId="23" fillId="6" borderId="25" xfId="0" applyFont="1" applyFill="1" applyBorder="1"/>
    <xf numFmtId="0" fontId="29" fillId="4" borderId="44" xfId="0" applyFont="1" applyFill="1" applyBorder="1" applyAlignment="1" applyProtection="1">
      <alignment horizontal="center"/>
      <protection locked="0" hidden="1"/>
    </xf>
    <xf numFmtId="0" fontId="29" fillId="4" borderId="19" xfId="0" applyFont="1" applyFill="1" applyBorder="1" applyAlignment="1" applyProtection="1">
      <alignment horizontal="center"/>
      <protection locked="0"/>
    </xf>
    <xf numFmtId="0" fontId="1" fillId="4" borderId="19" xfId="0" applyFont="1" applyFill="1" applyBorder="1" applyAlignment="1" applyProtection="1">
      <alignment horizontal="center"/>
      <protection locked="0" hidden="1"/>
    </xf>
    <xf numFmtId="164" fontId="54" fillId="16" borderId="19" xfId="0" applyNumberFormat="1" applyFont="1" applyFill="1" applyBorder="1" applyAlignment="1" applyProtection="1">
      <alignment horizontal="center"/>
    </xf>
    <xf numFmtId="0" fontId="29" fillId="4" borderId="22" xfId="0" applyFont="1" applyFill="1" applyBorder="1"/>
    <xf numFmtId="0" fontId="29" fillId="23" borderId="28" xfId="0" applyFont="1" applyFill="1" applyBorder="1"/>
    <xf numFmtId="0" fontId="29" fillId="23" borderId="34" xfId="0" applyFont="1" applyFill="1" applyBorder="1" applyAlignment="1">
      <alignment horizontal="right"/>
    </xf>
    <xf numFmtId="0" fontId="54" fillId="16" borderId="10" xfId="0" applyFont="1" applyFill="1" applyBorder="1"/>
    <xf numFmtId="0" fontId="23" fillId="2" borderId="2" xfId="0" applyFont="1" applyFill="1" applyBorder="1"/>
    <xf numFmtId="0" fontId="23" fillId="2" borderId="18" xfId="0" applyFont="1" applyFill="1" applyBorder="1"/>
    <xf numFmtId="0" fontId="29" fillId="23" borderId="0" xfId="0" applyFont="1" applyFill="1" applyBorder="1"/>
    <xf numFmtId="0" fontId="29" fillId="11" borderId="0" xfId="0" applyFont="1" applyFill="1" applyBorder="1"/>
    <xf numFmtId="0" fontId="29" fillId="11" borderId="34" xfId="0" applyFont="1" applyFill="1" applyBorder="1"/>
    <xf numFmtId="0" fontId="29" fillId="11" borderId="27" xfId="0" applyFont="1" applyFill="1" applyBorder="1"/>
    <xf numFmtId="1" fontId="23" fillId="11" borderId="19" xfId="0" applyNumberFormat="1" applyFont="1" applyFill="1" applyBorder="1" applyAlignment="1">
      <alignment horizontal="center"/>
    </xf>
    <xf numFmtId="1" fontId="23" fillId="11" borderId="0" xfId="0" applyNumberFormat="1" applyFont="1" applyFill="1" applyAlignment="1">
      <alignment horizontal="center"/>
    </xf>
    <xf numFmtId="165" fontId="23" fillId="2" borderId="19" xfId="0" applyNumberFormat="1" applyFont="1" applyFill="1" applyBorder="1" applyAlignment="1">
      <alignment horizontal="center"/>
    </xf>
    <xf numFmtId="0" fontId="28" fillId="2" borderId="9" xfId="0" applyFont="1" applyFill="1" applyBorder="1"/>
    <xf numFmtId="0" fontId="23" fillId="2" borderId="11" xfId="0" applyFont="1" applyFill="1" applyBorder="1"/>
    <xf numFmtId="0" fontId="28" fillId="2" borderId="15" xfId="0" applyFont="1" applyFill="1" applyBorder="1"/>
    <xf numFmtId="0" fontId="28" fillId="2" borderId="16" xfId="0" applyFont="1" applyFill="1" applyBorder="1"/>
    <xf numFmtId="0" fontId="23" fillId="2" borderId="19" xfId="0" applyFont="1" applyFill="1" applyBorder="1"/>
    <xf numFmtId="0" fontId="28" fillId="11" borderId="33" xfId="0" applyFont="1" applyFill="1" applyBorder="1" applyAlignment="1">
      <alignment horizontal="center"/>
    </xf>
    <xf numFmtId="0" fontId="28" fillId="11" borderId="12" xfId="0" applyFont="1" applyFill="1" applyBorder="1" applyAlignment="1">
      <alignment horizontal="center"/>
    </xf>
    <xf numFmtId="0" fontId="23" fillId="11" borderId="19" xfId="0" applyFont="1" applyFill="1" applyBorder="1" applyAlignment="1">
      <alignment horizontal="center"/>
    </xf>
    <xf numFmtId="0" fontId="28" fillId="11" borderId="0" xfId="0" applyFont="1" applyFill="1" applyBorder="1" applyAlignment="1">
      <alignment horizontal="center"/>
    </xf>
    <xf numFmtId="165" fontId="29" fillId="11" borderId="0" xfId="0" applyNumberFormat="1" applyFont="1" applyFill="1" applyBorder="1"/>
    <xf numFmtId="0" fontId="56" fillId="0" borderId="34" xfId="0" applyFont="1" applyBorder="1"/>
    <xf numFmtId="0" fontId="64" fillId="4" borderId="20" xfId="0" applyFont="1" applyFill="1" applyBorder="1"/>
    <xf numFmtId="0" fontId="64" fillId="4" borderId="21" xfId="0" applyFont="1" applyFill="1" applyBorder="1"/>
    <xf numFmtId="0" fontId="64" fillId="4" borderId="22" xfId="0" applyFont="1" applyFill="1" applyBorder="1"/>
    <xf numFmtId="0" fontId="56" fillId="18" borderId="12" xfId="0" applyFont="1" applyFill="1" applyBorder="1"/>
    <xf numFmtId="0" fontId="56" fillId="18" borderId="13" xfId="0" applyFont="1" applyFill="1" applyBorder="1"/>
    <xf numFmtId="0" fontId="56" fillId="18" borderId="45" xfId="0" applyFont="1" applyFill="1" applyBorder="1"/>
    <xf numFmtId="0" fontId="23" fillId="18" borderId="14" xfId="0" applyFont="1" applyFill="1" applyBorder="1"/>
    <xf numFmtId="0" fontId="23" fillId="18" borderId="12" xfId="0" applyFont="1" applyFill="1" applyBorder="1"/>
    <xf numFmtId="0" fontId="23" fillId="18" borderId="13" xfId="0" applyFont="1" applyFill="1" applyBorder="1"/>
    <xf numFmtId="0" fontId="29" fillId="6" borderId="34" xfId="0" applyFont="1" applyFill="1" applyBorder="1"/>
    <xf numFmtId="0" fontId="29" fillId="6" borderId="28" xfId="0" applyFont="1" applyFill="1" applyBorder="1"/>
    <xf numFmtId="0" fontId="23" fillId="0" borderId="0" xfId="0" applyFont="1" applyBorder="1" applyAlignment="1">
      <alignment horizontal="center"/>
    </xf>
    <xf numFmtId="0" fontId="23" fillId="0" borderId="0" xfId="0" applyFont="1" applyFill="1" applyBorder="1" applyAlignment="1">
      <alignment horizontal="center"/>
    </xf>
    <xf numFmtId="165" fontId="23" fillId="0" borderId="0" xfId="0" applyNumberFormat="1" applyFont="1" applyFill="1" applyBorder="1"/>
    <xf numFmtId="2" fontId="23" fillId="0" borderId="0" xfId="0" applyNumberFormat="1" applyFont="1" applyBorder="1" applyAlignment="1">
      <alignment horizontal="center"/>
    </xf>
    <xf numFmtId="0" fontId="29" fillId="15" borderId="0" xfId="0" applyFont="1" applyFill="1" applyBorder="1"/>
    <xf numFmtId="165" fontId="23" fillId="0" borderId="0" xfId="0" applyNumberFormat="1" applyFont="1" applyFill="1" applyBorder="1" applyAlignment="1">
      <alignment horizontal="center"/>
    </xf>
    <xf numFmtId="0" fontId="29" fillId="18" borderId="0" xfId="0" applyFont="1" applyFill="1"/>
    <xf numFmtId="0" fontId="26" fillId="18" borderId="0" xfId="0" applyFont="1" applyFill="1" applyBorder="1"/>
    <xf numFmtId="0" fontId="29" fillId="4" borderId="24" xfId="0" applyFont="1" applyFill="1" applyBorder="1"/>
    <xf numFmtId="0" fontId="65" fillId="18" borderId="0" xfId="0" applyFont="1" applyFill="1" applyBorder="1"/>
    <xf numFmtId="0" fontId="29" fillId="6" borderId="9" xfId="0" applyFont="1" applyFill="1" applyBorder="1"/>
    <xf numFmtId="0" fontId="29" fillId="6" borderId="10" xfId="0" applyFont="1" applyFill="1" applyBorder="1"/>
    <xf numFmtId="0" fontId="29" fillId="6" borderId="11" xfId="0" applyFont="1" applyFill="1" applyBorder="1"/>
    <xf numFmtId="0" fontId="29" fillId="6" borderId="17" xfId="0" applyFont="1" applyFill="1" applyBorder="1"/>
    <xf numFmtId="0" fontId="29" fillId="6" borderId="18" xfId="0" applyFont="1" applyFill="1" applyBorder="1"/>
    <xf numFmtId="0" fontId="29" fillId="21" borderId="0" xfId="0" applyFont="1" applyFill="1" applyBorder="1" applyProtection="1">
      <protection hidden="1"/>
    </xf>
    <xf numFmtId="0" fontId="28" fillId="18" borderId="29" xfId="0" applyFont="1" applyFill="1" applyBorder="1" applyAlignment="1">
      <alignment horizontal="center"/>
    </xf>
    <xf numFmtId="0" fontId="28" fillId="18" borderId="30" xfId="0" applyFont="1" applyFill="1" applyBorder="1" applyAlignment="1">
      <alignment horizontal="center"/>
    </xf>
    <xf numFmtId="0" fontId="28" fillId="18" borderId="33" xfId="0" applyFont="1" applyFill="1" applyBorder="1" applyAlignment="1">
      <alignment horizontal="center"/>
    </xf>
    <xf numFmtId="0" fontId="28" fillId="18" borderId="13" xfId="0" applyFont="1" applyFill="1" applyBorder="1" applyAlignment="1">
      <alignment horizontal="center"/>
    </xf>
    <xf numFmtId="0" fontId="28" fillId="18" borderId="19" xfId="0" applyFont="1" applyFill="1" applyBorder="1" applyAlignment="1">
      <alignment horizontal="center"/>
    </xf>
    <xf numFmtId="0" fontId="23" fillId="15" borderId="21" xfId="0" applyFont="1" applyFill="1" applyBorder="1"/>
    <xf numFmtId="0" fontId="23" fillId="15" borderId="22" xfId="0" applyFont="1" applyFill="1" applyBorder="1"/>
    <xf numFmtId="0" fontId="29" fillId="15" borderId="4" xfId="0" applyFont="1" applyFill="1" applyBorder="1"/>
    <xf numFmtId="0" fontId="29" fillId="15" borderId="23" xfId="0" applyFont="1" applyFill="1" applyBorder="1"/>
    <xf numFmtId="0" fontId="23" fillId="15" borderId="23" xfId="0" applyFont="1" applyFill="1" applyBorder="1"/>
    <xf numFmtId="0" fontId="54" fillId="16" borderId="46" xfId="0" applyFont="1" applyFill="1" applyBorder="1"/>
    <xf numFmtId="0" fontId="54" fillId="16" borderId="41" xfId="0" applyFont="1" applyFill="1" applyBorder="1"/>
    <xf numFmtId="0" fontId="29" fillId="23" borderId="4" xfId="0" applyFont="1" applyFill="1" applyBorder="1"/>
    <xf numFmtId="0" fontId="29" fillId="23" borderId="23" xfId="0" applyFont="1" applyFill="1" applyBorder="1"/>
    <xf numFmtId="0" fontId="54" fillId="16" borderId="4" xfId="0" applyFont="1" applyFill="1" applyBorder="1"/>
    <xf numFmtId="0" fontId="54" fillId="16" borderId="23" xfId="0" applyFont="1" applyFill="1" applyBorder="1"/>
    <xf numFmtId="0" fontId="54" fillId="16" borderId="24" xfId="0" applyFont="1" applyFill="1" applyBorder="1"/>
    <xf numFmtId="0" fontId="54" fillId="16" borderId="25" xfId="0" applyFont="1" applyFill="1" applyBorder="1"/>
    <xf numFmtId="0" fontId="54" fillId="16" borderId="26" xfId="0" applyFont="1" applyFill="1" applyBorder="1"/>
    <xf numFmtId="0" fontId="23" fillId="18" borderId="0" xfId="0" applyFont="1" applyFill="1" applyProtection="1">
      <protection hidden="1"/>
    </xf>
    <xf numFmtId="0" fontId="29" fillId="6" borderId="15" xfId="0" applyFont="1" applyFill="1" applyBorder="1"/>
    <xf numFmtId="0" fontId="29" fillId="6" borderId="27" xfId="0" applyFont="1" applyFill="1" applyBorder="1"/>
    <xf numFmtId="0" fontId="23" fillId="6" borderId="28" xfId="0" applyFont="1" applyFill="1" applyBorder="1"/>
    <xf numFmtId="0" fontId="23" fillId="14" borderId="34" xfId="0" applyFont="1" applyFill="1" applyBorder="1"/>
    <xf numFmtId="0" fontId="23" fillId="14" borderId="28" xfId="0" applyFont="1" applyFill="1" applyBorder="1"/>
    <xf numFmtId="0" fontId="23" fillId="11" borderId="0" xfId="0" applyFont="1" applyFill="1" applyBorder="1" applyAlignment="1">
      <alignment horizontal="center"/>
    </xf>
    <xf numFmtId="165" fontId="23" fillId="11" borderId="0" xfId="0" applyNumberFormat="1" applyFont="1" applyFill="1" applyBorder="1" applyAlignment="1">
      <alignment horizontal="center"/>
    </xf>
    <xf numFmtId="0" fontId="2" fillId="11" borderId="0" xfId="0" applyFont="1" applyFill="1" applyBorder="1" applyAlignment="1">
      <alignment horizontal="center"/>
    </xf>
    <xf numFmtId="165" fontId="2" fillId="11" borderId="0" xfId="0" applyNumberFormat="1" applyFont="1" applyFill="1" applyBorder="1" applyAlignment="1">
      <alignment horizontal="center"/>
    </xf>
    <xf numFmtId="0" fontId="23" fillId="11" borderId="0" xfId="0" applyFont="1" applyFill="1" applyBorder="1" applyAlignment="1" applyProtection="1">
      <alignment horizontal="center"/>
      <protection locked="0"/>
    </xf>
    <xf numFmtId="165" fontId="29" fillId="11" borderId="0" xfId="0" applyNumberFormat="1" applyFont="1" applyFill="1" applyBorder="1" applyAlignment="1">
      <alignment horizontal="center"/>
    </xf>
    <xf numFmtId="0" fontId="23" fillId="11" borderId="0" xfId="0" applyFont="1" applyFill="1" applyBorder="1" applyAlignment="1" applyProtection="1">
      <alignment horizontal="center"/>
    </xf>
    <xf numFmtId="0" fontId="49" fillId="6" borderId="34" xfId="0" applyFont="1" applyFill="1" applyBorder="1"/>
    <xf numFmtId="0" fontId="49" fillId="6" borderId="27" xfId="0" applyFont="1" applyFill="1" applyBorder="1"/>
    <xf numFmtId="0" fontId="49" fillId="6" borderId="28" xfId="0" applyFont="1" applyFill="1" applyBorder="1"/>
    <xf numFmtId="0" fontId="23" fillId="6" borderId="27" xfId="0" applyFont="1" applyFill="1" applyBorder="1"/>
    <xf numFmtId="165" fontId="29" fillId="11" borderId="27" xfId="0" applyNumberFormat="1" applyFont="1" applyFill="1" applyBorder="1" applyAlignment="1">
      <alignment horizontal="center"/>
    </xf>
    <xf numFmtId="0" fontId="29" fillId="11" borderId="27" xfId="0" applyFont="1" applyFill="1" applyBorder="1" applyAlignment="1" applyProtection="1">
      <alignment horizontal="center"/>
      <protection locked="0"/>
    </xf>
    <xf numFmtId="0" fontId="53" fillId="6" borderId="34" xfId="0" applyFont="1" applyFill="1" applyBorder="1"/>
    <xf numFmtId="0" fontId="53" fillId="6" borderId="27" xfId="0" applyFont="1" applyFill="1" applyBorder="1" applyAlignment="1">
      <alignment horizontal="center"/>
    </xf>
    <xf numFmtId="165" fontId="53" fillId="6" borderId="27" xfId="0" applyNumberFormat="1" applyFont="1" applyFill="1" applyBorder="1" applyAlignment="1">
      <alignment horizontal="center"/>
    </xf>
    <xf numFmtId="165" fontId="53" fillId="6" borderId="28" xfId="0" applyNumberFormat="1" applyFont="1" applyFill="1" applyBorder="1" applyAlignment="1">
      <alignment horizontal="center"/>
    </xf>
    <xf numFmtId="0" fontId="29" fillId="23" borderId="21" xfId="0" applyFont="1" applyFill="1" applyBorder="1"/>
    <xf numFmtId="0" fontId="29" fillId="23" borderId="22" xfId="0" applyFont="1" applyFill="1" applyBorder="1"/>
    <xf numFmtId="0" fontId="66" fillId="23" borderId="0" xfId="1" applyFont="1" applyFill="1" applyBorder="1" applyAlignment="1" applyProtection="1"/>
    <xf numFmtId="0" fontId="28" fillId="11" borderId="11" xfId="0" applyFont="1" applyFill="1" applyBorder="1" applyAlignment="1">
      <alignment horizontal="center"/>
    </xf>
    <xf numFmtId="0" fontId="28" fillId="11" borderId="2" xfId="0" applyFont="1" applyFill="1" applyBorder="1" applyAlignment="1">
      <alignment horizontal="center"/>
    </xf>
    <xf numFmtId="0" fontId="29" fillId="23" borderId="20" xfId="0" applyFont="1" applyFill="1" applyBorder="1"/>
    <xf numFmtId="0" fontId="29" fillId="23" borderId="24" xfId="0" applyFont="1" applyFill="1" applyBorder="1"/>
    <xf numFmtId="0" fontId="29" fillId="23" borderId="26" xfId="0" applyFont="1" applyFill="1" applyBorder="1"/>
    <xf numFmtId="0" fontId="23" fillId="11" borderId="5" xfId="0" applyFont="1" applyFill="1" applyBorder="1"/>
    <xf numFmtId="0" fontId="67" fillId="18" borderId="9" xfId="0" applyFont="1" applyFill="1" applyBorder="1" applyProtection="1">
      <protection hidden="1"/>
    </xf>
    <xf numFmtId="0" fontId="67" fillId="18" borderId="10" xfId="0" applyFont="1" applyFill="1" applyBorder="1" applyProtection="1">
      <protection hidden="1"/>
    </xf>
    <xf numFmtId="0" fontId="28" fillId="18" borderId="11" xfId="0" applyFont="1" applyFill="1" applyBorder="1" applyProtection="1">
      <protection hidden="1"/>
    </xf>
    <xf numFmtId="0" fontId="67" fillId="18" borderId="15" xfId="0" applyFont="1" applyFill="1" applyBorder="1" applyProtection="1">
      <protection hidden="1"/>
    </xf>
    <xf numFmtId="0" fontId="67" fillId="18" borderId="0" xfId="0" applyFont="1" applyFill="1" applyBorder="1" applyProtection="1">
      <protection hidden="1"/>
    </xf>
    <xf numFmtId="0" fontId="28" fillId="18" borderId="2" xfId="0" applyFont="1" applyFill="1" applyBorder="1" applyProtection="1">
      <protection hidden="1"/>
    </xf>
    <xf numFmtId="0" fontId="67" fillId="18" borderId="16" xfId="0" applyFont="1" applyFill="1" applyBorder="1" applyProtection="1">
      <protection hidden="1"/>
    </xf>
    <xf numFmtId="0" fontId="67" fillId="18" borderId="17" xfId="0" applyFont="1" applyFill="1" applyBorder="1" applyProtection="1">
      <protection hidden="1"/>
    </xf>
    <xf numFmtId="0" fontId="28" fillId="18" borderId="18" xfId="0" applyFont="1" applyFill="1" applyBorder="1" applyProtection="1">
      <protection hidden="1"/>
    </xf>
    <xf numFmtId="0" fontId="68" fillId="18" borderId="9" xfId="0" applyFont="1" applyFill="1" applyBorder="1"/>
    <xf numFmtId="0" fontId="68" fillId="18" borderId="10" xfId="0" applyFont="1" applyFill="1" applyBorder="1" applyAlignment="1" applyProtection="1">
      <alignment horizontal="center" wrapText="1"/>
      <protection hidden="1"/>
    </xf>
    <xf numFmtId="0" fontId="68" fillId="18" borderId="10" xfId="0" applyFont="1" applyFill="1" applyBorder="1" applyProtection="1">
      <protection hidden="1"/>
    </xf>
    <xf numFmtId="0" fontId="68" fillId="18" borderId="10" xfId="0" applyFont="1" applyFill="1" applyBorder="1" applyAlignment="1" applyProtection="1">
      <alignment horizontal="center"/>
      <protection locked="0" hidden="1"/>
    </xf>
    <xf numFmtId="0" fontId="68" fillId="18" borderId="11" xfId="0" applyFont="1" applyFill="1" applyBorder="1" applyProtection="1">
      <protection hidden="1"/>
    </xf>
    <xf numFmtId="0" fontId="68" fillId="18" borderId="15" xfId="0" applyFont="1" applyFill="1" applyBorder="1"/>
    <xf numFmtId="0" fontId="68" fillId="18" borderId="0" xfId="0" applyFont="1" applyFill="1" applyBorder="1" applyAlignment="1" applyProtection="1">
      <alignment horizontal="center" wrapText="1"/>
      <protection hidden="1"/>
    </xf>
    <xf numFmtId="0" fontId="68" fillId="18" borderId="0" xfId="0" applyFont="1" applyFill="1" applyBorder="1" applyProtection="1">
      <protection hidden="1"/>
    </xf>
    <xf numFmtId="0" fontId="68" fillId="18" borderId="0" xfId="0" applyFont="1" applyFill="1" applyBorder="1" applyAlignment="1" applyProtection="1">
      <alignment horizontal="center"/>
      <protection hidden="1"/>
    </xf>
    <xf numFmtId="0" fontId="68" fillId="18" borderId="2" xfId="0" applyFont="1" applyFill="1" applyBorder="1" applyProtection="1">
      <protection hidden="1"/>
    </xf>
    <xf numFmtId="0" fontId="69" fillId="18" borderId="16" xfId="0" applyFont="1" applyFill="1" applyBorder="1"/>
    <xf numFmtId="0" fontId="69" fillId="18" borderId="17" xfId="0" applyFont="1" applyFill="1" applyBorder="1" applyAlignment="1" applyProtection="1">
      <alignment horizontal="center" wrapText="1"/>
      <protection hidden="1"/>
    </xf>
    <xf numFmtId="0" fontId="69" fillId="18" borderId="17" xfId="0" applyFont="1" applyFill="1" applyBorder="1" applyProtection="1">
      <protection hidden="1"/>
    </xf>
    <xf numFmtId="0" fontId="69" fillId="18" borderId="17" xfId="0" applyFont="1" applyFill="1" applyBorder="1" applyAlignment="1" applyProtection="1">
      <alignment horizontal="center"/>
      <protection locked="0" hidden="1"/>
    </xf>
    <xf numFmtId="0" fontId="69" fillId="18" borderId="18" xfId="0" applyFont="1" applyFill="1" applyBorder="1" applyProtection="1">
      <protection hidden="1"/>
    </xf>
    <xf numFmtId="2" fontId="24" fillId="11" borderId="0" xfId="0" applyNumberFormat="1" applyFont="1" applyFill="1" applyProtection="1">
      <protection hidden="1"/>
    </xf>
    <xf numFmtId="0" fontId="28" fillId="11" borderId="0" xfId="0" applyFont="1" applyFill="1" applyBorder="1" applyProtection="1">
      <protection hidden="1"/>
    </xf>
    <xf numFmtId="0" fontId="1" fillId="11" borderId="21" xfId="0" applyFont="1" applyFill="1" applyBorder="1" applyAlignment="1" applyProtection="1">
      <alignment horizontal="center" wrapText="1"/>
      <protection hidden="1"/>
    </xf>
    <xf numFmtId="0" fontId="1" fillId="11" borderId="21" xfId="0" applyFont="1" applyFill="1" applyBorder="1" applyProtection="1">
      <protection hidden="1"/>
    </xf>
    <xf numFmtId="0" fontId="1" fillId="11" borderId="21" xfId="0" applyFont="1" applyFill="1" applyBorder="1" applyAlignment="1" applyProtection="1">
      <alignment horizontal="center"/>
      <protection locked="0" hidden="1"/>
    </xf>
    <xf numFmtId="0" fontId="1" fillId="11" borderId="1" xfId="0" applyFont="1" applyFill="1" applyBorder="1" applyProtection="1">
      <protection hidden="1"/>
    </xf>
    <xf numFmtId="0" fontId="20" fillId="11" borderId="21" xfId="0" applyFont="1" applyFill="1" applyBorder="1" applyProtection="1">
      <protection hidden="1"/>
    </xf>
    <xf numFmtId="0" fontId="1" fillId="11" borderId="0" xfId="0" applyFont="1" applyFill="1" applyBorder="1" applyAlignment="1" applyProtection="1">
      <alignment horizontal="center" wrapText="1"/>
      <protection hidden="1"/>
    </xf>
    <xf numFmtId="0" fontId="1" fillId="11" borderId="0" xfId="0" applyFont="1" applyFill="1" applyBorder="1" applyProtection="1">
      <protection hidden="1"/>
    </xf>
    <xf numFmtId="0" fontId="1" fillId="11" borderId="0" xfId="0" applyFont="1" applyFill="1" applyBorder="1" applyAlignment="1" applyProtection="1">
      <alignment horizontal="center"/>
      <protection hidden="1"/>
    </xf>
    <xf numFmtId="0" fontId="1" fillId="11" borderId="2" xfId="0" applyFont="1" applyFill="1" applyBorder="1" applyProtection="1">
      <protection hidden="1"/>
    </xf>
    <xf numFmtId="0" fontId="20" fillId="11" borderId="0" xfId="0" applyFont="1" applyFill="1" applyBorder="1" applyProtection="1">
      <protection hidden="1"/>
    </xf>
    <xf numFmtId="164" fontId="20" fillId="11" borderId="0" xfId="0" applyNumberFormat="1" applyFont="1" applyFill="1" applyBorder="1" applyProtection="1">
      <protection hidden="1"/>
    </xf>
    <xf numFmtId="0" fontId="2" fillId="11" borderId="25" xfId="0" applyFont="1" applyFill="1" applyBorder="1" applyAlignment="1" applyProtection="1">
      <alignment horizontal="center" wrapText="1"/>
      <protection hidden="1"/>
    </xf>
    <xf numFmtId="0" fontId="2" fillId="11" borderId="25" xfId="0" applyFont="1" applyFill="1" applyBorder="1" applyProtection="1">
      <protection hidden="1"/>
    </xf>
    <xf numFmtId="0" fontId="2" fillId="11" borderId="25" xfId="0" applyFont="1" applyFill="1" applyBorder="1" applyAlignment="1" applyProtection="1">
      <alignment horizontal="center"/>
      <protection locked="0" hidden="1"/>
    </xf>
    <xf numFmtId="0" fontId="2" fillId="11" borderId="3" xfId="0" applyFont="1" applyFill="1" applyBorder="1" applyProtection="1">
      <protection hidden="1"/>
    </xf>
    <xf numFmtId="0" fontId="20" fillId="11" borderId="25" xfId="0" applyFont="1" applyFill="1" applyBorder="1" applyProtection="1">
      <protection hidden="1"/>
    </xf>
    <xf numFmtId="164" fontId="20" fillId="11" borderId="25" xfId="0" applyNumberFormat="1" applyFont="1" applyFill="1" applyBorder="1" applyProtection="1">
      <protection hidden="1"/>
    </xf>
    <xf numFmtId="164" fontId="24" fillId="11" borderId="0" xfId="0" applyNumberFormat="1" applyFont="1" applyFill="1" applyProtection="1">
      <protection hidden="1"/>
    </xf>
    <xf numFmtId="0" fontId="23" fillId="11" borderId="0" xfId="0" applyFont="1" applyFill="1" applyProtection="1">
      <protection hidden="1"/>
    </xf>
    <xf numFmtId="164" fontId="24" fillId="11" borderId="0" xfId="0" applyNumberFormat="1" applyFont="1" applyFill="1" applyBorder="1" applyProtection="1">
      <protection hidden="1"/>
    </xf>
    <xf numFmtId="164" fontId="59" fillId="11" borderId="0" xfId="0" applyNumberFormat="1" applyFont="1" applyFill="1" applyBorder="1" applyProtection="1">
      <protection hidden="1"/>
    </xf>
    <xf numFmtId="2" fontId="23" fillId="11" borderId="0" xfId="0" applyNumberFormat="1" applyFont="1" applyFill="1" applyBorder="1" applyProtection="1">
      <protection hidden="1"/>
    </xf>
    <xf numFmtId="0" fontId="68" fillId="18" borderId="21" xfId="0" applyFont="1" applyFill="1" applyBorder="1" applyAlignment="1" applyProtection="1">
      <alignment horizontal="center" wrapText="1"/>
      <protection hidden="1"/>
    </xf>
    <xf numFmtId="0" fontId="68" fillId="18" borderId="21" xfId="0" applyFont="1" applyFill="1" applyBorder="1" applyProtection="1">
      <protection hidden="1"/>
    </xf>
    <xf numFmtId="0" fontId="68" fillId="18" borderId="21" xfId="0" applyFont="1" applyFill="1" applyBorder="1" applyAlignment="1" applyProtection="1">
      <alignment horizontal="center"/>
      <protection locked="0" hidden="1"/>
    </xf>
    <xf numFmtId="0" fontId="68" fillId="18" borderId="1" xfId="0" applyFont="1" applyFill="1" applyBorder="1" applyProtection="1">
      <protection hidden="1"/>
    </xf>
    <xf numFmtId="0" fontId="24" fillId="11" borderId="21" xfId="0" applyFont="1" applyFill="1" applyBorder="1" applyProtection="1">
      <protection hidden="1"/>
    </xf>
    <xf numFmtId="0" fontId="24" fillId="11" borderId="22" xfId="0" applyFont="1" applyFill="1" applyBorder="1" applyProtection="1">
      <protection hidden="1"/>
    </xf>
    <xf numFmtId="0" fontId="24" fillId="11" borderId="23" xfId="0" applyFont="1" applyFill="1" applyBorder="1" applyProtection="1">
      <protection hidden="1"/>
    </xf>
    <xf numFmtId="0" fontId="69" fillId="18" borderId="25" xfId="0" applyFont="1" applyFill="1" applyBorder="1" applyAlignment="1" applyProtection="1">
      <alignment horizontal="center" wrapText="1"/>
      <protection hidden="1"/>
    </xf>
    <xf numFmtId="0" fontId="69" fillId="18" borderId="25" xfId="0" applyFont="1" applyFill="1" applyBorder="1" applyProtection="1">
      <protection hidden="1"/>
    </xf>
    <xf numFmtId="0" fontId="69" fillId="18" borderId="25" xfId="0" applyFont="1" applyFill="1" applyBorder="1" applyAlignment="1" applyProtection="1">
      <alignment horizontal="center"/>
      <protection locked="0" hidden="1"/>
    </xf>
    <xf numFmtId="0" fontId="69" fillId="18" borderId="3" xfId="0" applyFont="1" applyFill="1" applyBorder="1" applyProtection="1">
      <protection hidden="1"/>
    </xf>
    <xf numFmtId="0" fontId="24" fillId="11" borderId="25" xfId="0" applyFont="1" applyFill="1" applyBorder="1" applyProtection="1">
      <protection hidden="1"/>
    </xf>
    <xf numFmtId="0" fontId="24" fillId="11" borderId="26" xfId="0" applyFont="1" applyFill="1" applyBorder="1" applyProtection="1">
      <protection hidden="1"/>
    </xf>
    <xf numFmtId="0" fontId="6" fillId="3" borderId="8" xfId="0" applyFont="1" applyFill="1" applyBorder="1" applyAlignment="1" applyProtection="1">
      <alignment horizontal="justify" wrapText="1"/>
      <protection hidden="1"/>
    </xf>
    <xf numFmtId="164" fontId="23" fillId="11" borderId="0" xfId="0" applyNumberFormat="1" applyFont="1" applyFill="1" applyProtection="1">
      <protection hidden="1"/>
    </xf>
    <xf numFmtId="0" fontId="23" fillId="4" borderId="19" xfId="0" applyFont="1" applyFill="1" applyBorder="1" applyAlignment="1" applyProtection="1">
      <alignment horizontal="center"/>
      <protection locked="0" hidden="1"/>
    </xf>
    <xf numFmtId="164" fontId="23" fillId="20" borderId="19" xfId="0" applyNumberFormat="1" applyFont="1" applyFill="1" applyBorder="1" applyAlignment="1" applyProtection="1">
      <alignment horizontal="center"/>
      <protection hidden="1"/>
    </xf>
    <xf numFmtId="0" fontId="68" fillId="18" borderId="20" xfId="0" applyFont="1" applyFill="1" applyBorder="1" applyProtection="1">
      <protection hidden="1"/>
    </xf>
    <xf numFmtId="0" fontId="68" fillId="18" borderId="4" xfId="0" applyFont="1" applyFill="1" applyBorder="1" applyProtection="1">
      <protection hidden="1"/>
    </xf>
    <xf numFmtId="0" fontId="69" fillId="18" borderId="24" xfId="0" applyFont="1" applyFill="1" applyBorder="1" applyProtection="1">
      <protection hidden="1"/>
    </xf>
    <xf numFmtId="0" fontId="54" fillId="16" borderId="0" xfId="0" applyFont="1" applyFill="1"/>
    <xf numFmtId="0" fontId="63" fillId="16" borderId="0" xfId="0" applyFont="1" applyFill="1"/>
    <xf numFmtId="0" fontId="54" fillId="16" borderId="20" xfId="0" applyFont="1" applyFill="1" applyBorder="1"/>
    <xf numFmtId="0" fontId="54" fillId="16" borderId="21" xfId="0" applyFont="1" applyFill="1" applyBorder="1"/>
    <xf numFmtId="0" fontId="54" fillId="16" borderId="22" xfId="0" applyFont="1" applyFill="1" applyBorder="1"/>
    <xf numFmtId="0" fontId="70" fillId="16" borderId="9" xfId="0" applyFont="1" applyFill="1" applyBorder="1"/>
    <xf numFmtId="0" fontId="70" fillId="16" borderId="10" xfId="0" applyFont="1" applyFill="1" applyBorder="1"/>
    <xf numFmtId="0" fontId="70" fillId="16" borderId="45" xfId="0" applyFont="1" applyFill="1" applyBorder="1"/>
    <xf numFmtId="0" fontId="70" fillId="16" borderId="14" xfId="0" applyFont="1" applyFill="1" applyBorder="1"/>
    <xf numFmtId="0" fontId="23" fillId="16" borderId="0" xfId="0" applyFont="1" applyFill="1" applyBorder="1"/>
    <xf numFmtId="0" fontId="28" fillId="16" borderId="0" xfId="0" applyFont="1" applyFill="1" applyBorder="1"/>
    <xf numFmtId="1" fontId="54" fillId="16" borderId="0" xfId="0" applyNumberFormat="1" applyFont="1" applyFill="1" applyAlignment="1">
      <alignment horizontal="center"/>
    </xf>
    <xf numFmtId="1" fontId="54" fillId="16" borderId="0" xfId="0" applyNumberFormat="1" applyFont="1" applyFill="1"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381000</xdr:colOff>
      <xdr:row>104</xdr:row>
      <xdr:rowOff>76199</xdr:rowOff>
    </xdr:from>
    <xdr:to>
      <xdr:col>1</xdr:col>
      <xdr:colOff>190501</xdr:colOff>
      <xdr:row>190</xdr:row>
      <xdr:rowOff>180977</xdr:rowOff>
    </xdr:to>
    <xdr:cxnSp macro="">
      <xdr:nvCxnSpPr>
        <xdr:cNvPr id="3" name="Straight Arrow Connector 2"/>
        <xdr:cNvCxnSpPr/>
      </xdr:nvCxnSpPr>
      <xdr:spPr>
        <a:xfrm rot="16200000" flipH="1">
          <a:off x="-6310314" y="23912513"/>
          <a:ext cx="14077953" cy="695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38100</xdr:rowOff>
    </xdr:from>
    <xdr:to>
      <xdr:col>5</xdr:col>
      <xdr:colOff>561975</xdr:colOff>
      <xdr:row>6</xdr:row>
      <xdr:rowOff>161925</xdr:rowOff>
    </xdr:to>
    <xdr:sp macro="" textlink="">
      <xdr:nvSpPr>
        <xdr:cNvPr id="10" name="Left Arrow 9"/>
        <xdr:cNvSpPr/>
      </xdr:nvSpPr>
      <xdr:spPr>
        <a:xfrm>
          <a:off x="3362325" y="1257300"/>
          <a:ext cx="561975"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5</xdr:col>
      <xdr:colOff>0</xdr:colOff>
      <xdr:row>7</xdr:row>
      <xdr:rowOff>0</xdr:rowOff>
    </xdr:from>
    <xdr:to>
      <xdr:col>5</xdr:col>
      <xdr:colOff>561975</xdr:colOff>
      <xdr:row>7</xdr:row>
      <xdr:rowOff>85725</xdr:rowOff>
    </xdr:to>
    <xdr:sp macro="" textlink="">
      <xdr:nvSpPr>
        <xdr:cNvPr id="11" name="Left Arrow 10"/>
        <xdr:cNvSpPr/>
      </xdr:nvSpPr>
      <xdr:spPr>
        <a:xfrm>
          <a:off x="3362325" y="1419225"/>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5</xdr:col>
      <xdr:colOff>0</xdr:colOff>
      <xdr:row>8</xdr:row>
      <xdr:rowOff>0</xdr:rowOff>
    </xdr:from>
    <xdr:to>
      <xdr:col>5</xdr:col>
      <xdr:colOff>561975</xdr:colOff>
      <xdr:row>8</xdr:row>
      <xdr:rowOff>85725</xdr:rowOff>
    </xdr:to>
    <xdr:sp macro="" textlink="">
      <xdr:nvSpPr>
        <xdr:cNvPr id="12" name="Left Arrow 11"/>
        <xdr:cNvSpPr/>
      </xdr:nvSpPr>
      <xdr:spPr>
        <a:xfrm>
          <a:off x="3362325" y="1619250"/>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5</xdr:col>
      <xdr:colOff>19050</xdr:colOff>
      <xdr:row>15</xdr:row>
      <xdr:rowOff>57150</xdr:rowOff>
    </xdr:from>
    <xdr:to>
      <xdr:col>5</xdr:col>
      <xdr:colOff>581025</xdr:colOff>
      <xdr:row>15</xdr:row>
      <xdr:rowOff>142875</xdr:rowOff>
    </xdr:to>
    <xdr:sp macro="" textlink="">
      <xdr:nvSpPr>
        <xdr:cNvPr id="13" name="Left Arrow 12"/>
        <xdr:cNvSpPr/>
      </xdr:nvSpPr>
      <xdr:spPr>
        <a:xfrm>
          <a:off x="3952875" y="3000375"/>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5</xdr:col>
      <xdr:colOff>247650</xdr:colOff>
      <xdr:row>21</xdr:row>
      <xdr:rowOff>76200</xdr:rowOff>
    </xdr:from>
    <xdr:to>
      <xdr:col>6</xdr:col>
      <xdr:colOff>200025</xdr:colOff>
      <xdr:row>21</xdr:row>
      <xdr:rowOff>161925</xdr:rowOff>
    </xdr:to>
    <xdr:sp macro="" textlink="">
      <xdr:nvSpPr>
        <xdr:cNvPr id="14" name="Left Arrow 13"/>
        <xdr:cNvSpPr/>
      </xdr:nvSpPr>
      <xdr:spPr>
        <a:xfrm>
          <a:off x="4181475" y="4181475"/>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7</xdr:col>
      <xdr:colOff>238125</xdr:colOff>
      <xdr:row>23</xdr:row>
      <xdr:rowOff>104775</xdr:rowOff>
    </xdr:from>
    <xdr:to>
      <xdr:col>8</xdr:col>
      <xdr:colOff>190500</xdr:colOff>
      <xdr:row>24</xdr:row>
      <xdr:rowOff>0</xdr:rowOff>
    </xdr:to>
    <xdr:sp macro="" textlink="">
      <xdr:nvSpPr>
        <xdr:cNvPr id="15" name="Left Arrow 14"/>
        <xdr:cNvSpPr/>
      </xdr:nvSpPr>
      <xdr:spPr>
        <a:xfrm>
          <a:off x="4819650" y="4505325"/>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7</xdr:col>
      <xdr:colOff>333375</xdr:colOff>
      <xdr:row>25</xdr:row>
      <xdr:rowOff>76200</xdr:rowOff>
    </xdr:from>
    <xdr:to>
      <xdr:col>8</xdr:col>
      <xdr:colOff>285750</xdr:colOff>
      <xdr:row>25</xdr:row>
      <xdr:rowOff>161925</xdr:rowOff>
    </xdr:to>
    <xdr:sp macro="" textlink="">
      <xdr:nvSpPr>
        <xdr:cNvPr id="16" name="Left Arrow 15"/>
        <xdr:cNvSpPr/>
      </xdr:nvSpPr>
      <xdr:spPr>
        <a:xfrm>
          <a:off x="4914900" y="4857750"/>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6</xdr:col>
      <xdr:colOff>19050</xdr:colOff>
      <xdr:row>25</xdr:row>
      <xdr:rowOff>66675</xdr:rowOff>
    </xdr:from>
    <xdr:to>
      <xdr:col>6</xdr:col>
      <xdr:colOff>581025</xdr:colOff>
      <xdr:row>25</xdr:row>
      <xdr:rowOff>152400</xdr:rowOff>
    </xdr:to>
    <xdr:sp macro="" textlink="">
      <xdr:nvSpPr>
        <xdr:cNvPr id="17" name="Left Arrow 16"/>
        <xdr:cNvSpPr/>
      </xdr:nvSpPr>
      <xdr:spPr>
        <a:xfrm>
          <a:off x="3990975" y="4848225"/>
          <a:ext cx="561975" cy="85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IN" sz="1100"/>
        </a:p>
      </xdr:txBody>
    </xdr:sp>
    <xdr:clientData/>
  </xdr:twoCellAnchor>
  <xdr:twoCellAnchor>
    <xdr:from>
      <xdr:col>5</xdr:col>
      <xdr:colOff>57150</xdr:colOff>
      <xdr:row>15</xdr:row>
      <xdr:rowOff>142875</xdr:rowOff>
    </xdr:from>
    <xdr:to>
      <xdr:col>8</xdr:col>
      <xdr:colOff>485775</xdr:colOff>
      <xdr:row>17</xdr:row>
      <xdr:rowOff>19050</xdr:rowOff>
    </xdr:to>
    <xdr:cxnSp macro="">
      <xdr:nvCxnSpPr>
        <xdr:cNvPr id="19" name="Straight Arrow Connector 18"/>
        <xdr:cNvCxnSpPr/>
      </xdr:nvCxnSpPr>
      <xdr:spPr>
        <a:xfrm>
          <a:off x="3990975" y="2971800"/>
          <a:ext cx="2257425" cy="266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11</xdr:row>
      <xdr:rowOff>180982</xdr:rowOff>
    </xdr:from>
    <xdr:to>
      <xdr:col>4</xdr:col>
      <xdr:colOff>971550</xdr:colOff>
      <xdr:row>28</xdr:row>
      <xdr:rowOff>161932</xdr:rowOff>
    </xdr:to>
    <xdr:cxnSp macro="">
      <xdr:nvCxnSpPr>
        <xdr:cNvPr id="18" name="Straight Arrow Connector 17"/>
        <xdr:cNvCxnSpPr/>
      </xdr:nvCxnSpPr>
      <xdr:spPr>
        <a:xfrm rot="5400000">
          <a:off x="804863" y="2528894"/>
          <a:ext cx="3295650" cy="28860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veearess@gmail.com" TargetMode="External"/><Relationship Id="rId7" Type="http://schemas.openxmlformats.org/officeDocument/2006/relationships/printerSettings" Target="../printerSettings/printerSettings1.bin"/><Relationship Id="rId2" Type="http://schemas.openxmlformats.org/officeDocument/2006/relationships/hyperlink" Target="mailto:veearess@gmail.com" TargetMode="External"/><Relationship Id="rId1" Type="http://schemas.openxmlformats.org/officeDocument/2006/relationships/hyperlink" Target="mailto:veearess@gmail.com" TargetMode="External"/><Relationship Id="rId6" Type="http://schemas.openxmlformats.org/officeDocument/2006/relationships/hyperlink" Target="mailto:veearess@gmail.com" TargetMode="External"/><Relationship Id="rId5" Type="http://schemas.openxmlformats.org/officeDocument/2006/relationships/hyperlink" Target="mailto:veearess@gmail.com" TargetMode="External"/><Relationship Id="rId4" Type="http://schemas.openxmlformats.org/officeDocument/2006/relationships/hyperlink" Target="mailto:veearess@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wish.icicibank.com/iwish_interest_rate.html" TargetMode="External"/><Relationship Id="rId1" Type="http://schemas.openxmlformats.org/officeDocument/2006/relationships/hyperlink" Target="http://iwish.icicibank.com/iwish_faq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eearess@gmail.com" TargetMode="External"/><Relationship Id="rId2" Type="http://schemas.openxmlformats.org/officeDocument/2006/relationships/hyperlink" Target="mailto:veearess@gmail.com" TargetMode="External"/><Relationship Id="rId1" Type="http://schemas.openxmlformats.org/officeDocument/2006/relationships/hyperlink" Target="mailto:veearess@gmail.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V276"/>
  <sheetViews>
    <sheetView workbookViewId="0">
      <selection activeCell="F101" sqref="F101"/>
    </sheetView>
  </sheetViews>
  <sheetFormatPr defaultRowHeight="12"/>
  <cols>
    <col min="1" max="1" width="13.28515625" style="19" customWidth="1"/>
    <col min="2" max="2" width="9.140625" style="19"/>
    <col min="3" max="3" width="11.140625" style="19" customWidth="1"/>
    <col min="4" max="4" width="10.28515625" style="19" customWidth="1"/>
    <col min="5" max="5" width="12.5703125" style="19" customWidth="1"/>
    <col min="6" max="6" width="13.28515625" style="19" customWidth="1"/>
    <col min="7" max="9" width="9.28515625" style="19" bestFit="1" customWidth="1"/>
    <col min="10" max="10" width="10" style="19" customWidth="1"/>
    <col min="11" max="11" width="10.85546875" style="19" customWidth="1"/>
    <col min="12" max="13" width="9.140625" style="19"/>
    <col min="14" max="14" width="11.140625" style="19" customWidth="1"/>
    <col min="15" max="16" width="9.140625" style="19"/>
    <col min="17" max="17" width="6.85546875" style="19" customWidth="1"/>
    <col min="18" max="18" width="7.42578125" style="19" customWidth="1"/>
    <col min="19" max="19" width="10" style="19" customWidth="1"/>
    <col min="20" max="24" width="9.140625" style="19"/>
    <col min="25" max="26" width="0" style="19" hidden="1" customWidth="1"/>
    <col min="27" max="27" width="9.140625" style="19"/>
    <col min="28" max="50" width="0" style="19" hidden="1" customWidth="1"/>
    <col min="51" max="16384" width="9.140625" style="19"/>
  </cols>
  <sheetData>
    <row r="1" spans="1:25" ht="16.5" thickBot="1">
      <c r="A1" s="111"/>
      <c r="B1" s="111"/>
      <c r="C1" s="112"/>
      <c r="D1" s="113" t="s">
        <v>43</v>
      </c>
      <c r="E1" s="114"/>
      <c r="F1" s="114"/>
      <c r="G1" s="115"/>
      <c r="H1" s="235"/>
      <c r="I1" s="236"/>
      <c r="J1" s="111"/>
      <c r="K1" s="111"/>
      <c r="L1" s="111"/>
      <c r="M1" s="190"/>
      <c r="N1" s="190"/>
      <c r="O1" s="190"/>
      <c r="P1" s="190"/>
      <c r="Q1" s="190"/>
      <c r="R1" s="190"/>
      <c r="S1" s="190"/>
      <c r="T1" s="190"/>
      <c r="U1" s="190"/>
      <c r="V1" s="190"/>
      <c r="W1" s="190"/>
      <c r="X1" s="190"/>
      <c r="Y1" s="190"/>
    </row>
    <row r="2" spans="1:25" ht="12.75" thickBot="1">
      <c r="A2" s="111"/>
      <c r="B2" s="111"/>
      <c r="C2" s="111"/>
      <c r="D2" s="111"/>
      <c r="E2" s="111"/>
      <c r="F2" s="111"/>
      <c r="G2" s="111"/>
      <c r="H2" s="111"/>
      <c r="I2" s="111"/>
      <c r="J2" s="111"/>
      <c r="K2" s="111"/>
      <c r="L2" s="111"/>
      <c r="M2" s="190"/>
      <c r="N2" s="190"/>
      <c r="O2" s="190"/>
      <c r="P2" s="190"/>
      <c r="Q2" s="190"/>
      <c r="R2" s="190"/>
      <c r="S2" s="190"/>
      <c r="T2" s="190"/>
      <c r="U2" s="190"/>
      <c r="V2" s="190"/>
      <c r="W2" s="190"/>
      <c r="X2" s="190"/>
      <c r="Y2" s="190"/>
    </row>
    <row r="3" spans="1:25">
      <c r="A3" s="76" t="s">
        <v>34</v>
      </c>
      <c r="B3" s="77"/>
      <c r="C3" s="77"/>
      <c r="D3" s="77"/>
      <c r="E3" s="77"/>
      <c r="F3" s="77"/>
      <c r="G3" s="77"/>
      <c r="H3" s="77"/>
      <c r="I3" s="77"/>
      <c r="J3" s="77"/>
      <c r="K3" s="77"/>
      <c r="L3" s="78"/>
      <c r="M3" s="485"/>
      <c r="N3" s="508"/>
      <c r="O3" s="508"/>
      <c r="P3" s="509"/>
      <c r="Q3" s="190"/>
      <c r="R3" s="190"/>
      <c r="S3" s="190"/>
      <c r="T3" s="190"/>
      <c r="U3" s="190"/>
      <c r="V3" s="190"/>
      <c r="W3" s="190"/>
      <c r="X3" s="190"/>
      <c r="Y3" s="190"/>
    </row>
    <row r="4" spans="1:25">
      <c r="A4" s="79" t="s">
        <v>93</v>
      </c>
      <c r="B4" s="80"/>
      <c r="C4" s="80"/>
      <c r="D4" s="80"/>
      <c r="E4" s="80"/>
      <c r="F4" s="80"/>
      <c r="G4" s="80"/>
      <c r="H4" s="80"/>
      <c r="I4" s="80"/>
      <c r="J4" s="80"/>
      <c r="K4" s="80"/>
      <c r="L4" s="81"/>
      <c r="M4" s="190"/>
      <c r="N4" s="421" t="s">
        <v>310</v>
      </c>
      <c r="O4" s="421"/>
      <c r="P4" s="479"/>
      <c r="Q4" s="190"/>
      <c r="R4" s="190"/>
      <c r="S4" s="190"/>
      <c r="T4" s="190"/>
      <c r="U4" s="190"/>
      <c r="V4" s="190"/>
      <c r="W4" s="190"/>
      <c r="X4" s="190"/>
      <c r="Y4" s="190"/>
    </row>
    <row r="5" spans="1:25" ht="12.75" thickBot="1">
      <c r="A5" s="82" t="s">
        <v>94</v>
      </c>
      <c r="B5" s="83"/>
      <c r="C5" s="83"/>
      <c r="D5" s="83"/>
      <c r="E5" s="83"/>
      <c r="F5" s="83"/>
      <c r="G5" s="83"/>
      <c r="H5" s="83"/>
      <c r="I5" s="83"/>
      <c r="J5" s="83"/>
      <c r="K5" s="83"/>
      <c r="L5" s="84"/>
      <c r="M5" s="173"/>
      <c r="N5" s="421" t="s">
        <v>311</v>
      </c>
      <c r="O5" s="421"/>
      <c r="P5" s="479"/>
      <c r="Q5" s="190"/>
      <c r="R5" s="190"/>
      <c r="S5" s="190"/>
      <c r="T5" s="190"/>
      <c r="U5" s="190"/>
      <c r="V5" s="190"/>
      <c r="W5" s="190"/>
      <c r="X5" s="190"/>
      <c r="Y5" s="190"/>
    </row>
    <row r="6" spans="1:25" ht="15.75" thickBot="1">
      <c r="A6" s="188"/>
      <c r="B6" s="188"/>
      <c r="C6" s="188"/>
      <c r="D6" s="188"/>
      <c r="E6" s="188"/>
      <c r="F6" s="188"/>
      <c r="G6" s="188"/>
      <c r="H6" s="188"/>
      <c r="I6" s="188"/>
      <c r="J6" s="188"/>
      <c r="K6" s="188"/>
      <c r="L6" s="188"/>
      <c r="M6" s="188"/>
      <c r="N6" s="510" t="s">
        <v>312</v>
      </c>
      <c r="O6" s="421"/>
      <c r="P6" s="479"/>
      <c r="Q6" s="190"/>
      <c r="R6" s="190"/>
      <c r="S6" s="190"/>
      <c r="T6" s="190"/>
      <c r="U6" s="190"/>
      <c r="V6" s="190"/>
      <c r="W6" s="190"/>
      <c r="X6" s="190"/>
      <c r="Y6" s="190"/>
    </row>
    <row r="7" spans="1:25" ht="12.75" thickBot="1">
      <c r="A7" s="438" t="s">
        <v>94</v>
      </c>
      <c r="B7" s="238"/>
      <c r="C7" s="238"/>
      <c r="D7" s="238"/>
      <c r="E7" s="238"/>
      <c r="F7" s="238"/>
      <c r="G7" s="238"/>
      <c r="H7" s="238"/>
      <c r="I7" s="238"/>
      <c r="J7" s="238"/>
      <c r="K7" s="237"/>
      <c r="L7" s="238"/>
      <c r="M7" s="28"/>
      <c r="N7" s="190"/>
      <c r="O7" s="190"/>
      <c r="P7" s="190"/>
      <c r="Q7" s="190"/>
      <c r="R7" s="190"/>
      <c r="S7" s="190"/>
      <c r="T7" s="190"/>
      <c r="U7" s="190"/>
      <c r="V7" s="190"/>
      <c r="W7" s="190"/>
      <c r="X7" s="190"/>
      <c r="Y7" s="190"/>
    </row>
    <row r="8" spans="1:25">
      <c r="A8" s="188" t="s">
        <v>154</v>
      </c>
      <c r="B8" s="188"/>
      <c r="C8" s="188"/>
      <c r="D8" s="188"/>
      <c r="E8" s="188"/>
      <c r="F8" s="188"/>
      <c r="G8" s="188"/>
      <c r="H8" s="188"/>
      <c r="I8" s="188"/>
      <c r="J8" s="188"/>
      <c r="K8" s="188"/>
      <c r="L8" s="188"/>
      <c r="M8" s="188"/>
      <c r="N8" s="111"/>
      <c r="O8" s="190"/>
      <c r="P8" s="190"/>
      <c r="Q8" s="190"/>
      <c r="R8" s="190"/>
      <c r="S8" s="190"/>
      <c r="T8" s="190"/>
      <c r="U8" s="190"/>
      <c r="V8" s="190"/>
      <c r="W8" s="190"/>
      <c r="X8" s="190"/>
      <c r="Y8" s="190"/>
    </row>
    <row r="9" spans="1:25">
      <c r="A9" s="188" t="s">
        <v>270</v>
      </c>
      <c r="B9" s="188"/>
      <c r="C9" s="188"/>
      <c r="D9" s="188"/>
      <c r="E9" s="188"/>
      <c r="F9" s="188"/>
      <c r="G9" s="188"/>
      <c r="H9" s="188"/>
      <c r="I9" s="188"/>
      <c r="J9" s="188"/>
      <c r="K9" s="188"/>
      <c r="L9" s="188"/>
      <c r="M9" s="188"/>
      <c r="N9" s="111"/>
      <c r="O9" s="190"/>
      <c r="P9" s="190"/>
      <c r="Q9" s="190"/>
      <c r="R9" s="190"/>
      <c r="S9" s="190"/>
      <c r="T9" s="190"/>
      <c r="U9" s="190"/>
      <c r="V9" s="190"/>
      <c r="W9" s="190"/>
      <c r="X9" s="190"/>
      <c r="Y9" s="190"/>
    </row>
    <row r="10" spans="1:25" ht="12.75" thickBot="1">
      <c r="A10" s="188" t="s">
        <v>271</v>
      </c>
      <c r="B10" s="188"/>
      <c r="C10" s="188"/>
      <c r="D10" s="188"/>
      <c r="E10" s="188"/>
      <c r="F10" s="188"/>
      <c r="G10" s="188"/>
      <c r="H10" s="188"/>
      <c r="I10" s="188"/>
      <c r="J10" s="188"/>
      <c r="K10" s="188"/>
      <c r="L10" s="188"/>
      <c r="M10" s="188"/>
      <c r="N10" s="111"/>
      <c r="O10" s="190"/>
      <c r="P10" s="190"/>
      <c r="Q10" s="190"/>
      <c r="R10" s="190"/>
      <c r="S10" s="190"/>
      <c r="T10" s="190"/>
      <c r="U10" s="190"/>
      <c r="V10" s="190"/>
      <c r="W10" s="190"/>
      <c r="X10" s="190"/>
      <c r="Y10" s="190"/>
    </row>
    <row r="11" spans="1:25" ht="12.75" thickBot="1">
      <c r="A11" s="439" t="s">
        <v>155</v>
      </c>
      <c r="B11" s="440"/>
      <c r="C11" s="440"/>
      <c r="D11" s="440"/>
      <c r="E11" s="440"/>
      <c r="F11" s="440"/>
      <c r="G11" s="440"/>
      <c r="H11" s="440"/>
      <c r="I11" s="440"/>
      <c r="J11" s="441"/>
      <c r="K11" s="173"/>
      <c r="L11" s="173"/>
      <c r="M11" s="173"/>
      <c r="N11" s="190"/>
      <c r="O11" s="190"/>
      <c r="P11" s="190"/>
      <c r="Q11" s="190"/>
      <c r="R11" s="190"/>
      <c r="S11" s="190"/>
      <c r="T11" s="190"/>
      <c r="U11" s="190"/>
      <c r="V11" s="190"/>
      <c r="W11" s="190"/>
      <c r="X11" s="190"/>
      <c r="Y11" s="190"/>
    </row>
    <row r="12" spans="1:25">
      <c r="A12" s="204"/>
      <c r="B12" s="205" t="s">
        <v>272</v>
      </c>
      <c r="C12" s="205"/>
      <c r="D12" s="205"/>
      <c r="E12" s="205"/>
      <c r="F12" s="205"/>
      <c r="G12" s="205"/>
      <c r="H12" s="205"/>
      <c r="I12" s="205"/>
      <c r="J12" s="205"/>
      <c r="K12" s="205"/>
      <c r="L12" s="508"/>
      <c r="M12" s="508"/>
      <c r="N12" s="509"/>
      <c r="O12" s="517" t="s">
        <v>316</v>
      </c>
      <c r="P12" s="518"/>
      <c r="Q12" s="518"/>
      <c r="R12" s="519"/>
      <c r="S12" s="190"/>
      <c r="T12" s="190"/>
      <c r="U12" s="190"/>
      <c r="V12" s="190"/>
      <c r="W12" s="190"/>
      <c r="X12" s="190"/>
      <c r="Y12" s="190"/>
    </row>
    <row r="13" spans="1:25">
      <c r="A13" s="207"/>
      <c r="B13" s="173" t="s">
        <v>156</v>
      </c>
      <c r="C13" s="173"/>
      <c r="D13" s="173"/>
      <c r="E13" s="173"/>
      <c r="F13" s="173"/>
      <c r="G13" s="173"/>
      <c r="H13" s="173"/>
      <c r="I13" s="173"/>
      <c r="J13" s="173"/>
      <c r="K13" s="173"/>
      <c r="L13" s="421" t="s">
        <v>310</v>
      </c>
      <c r="M13" s="421"/>
      <c r="N13" s="479"/>
      <c r="O13" s="520" t="s">
        <v>317</v>
      </c>
      <c r="P13" s="521" t="s">
        <v>318</v>
      </c>
      <c r="Q13" s="521"/>
      <c r="R13" s="522"/>
      <c r="S13" s="190"/>
      <c r="T13" s="190"/>
      <c r="U13" s="190"/>
      <c r="V13" s="190"/>
      <c r="W13" s="190"/>
      <c r="X13" s="190"/>
      <c r="Y13" s="190"/>
    </row>
    <row r="14" spans="1:25">
      <c r="A14" s="207"/>
      <c r="B14" s="173" t="s">
        <v>157</v>
      </c>
      <c r="C14" s="173"/>
      <c r="D14" s="173"/>
      <c r="E14" s="173"/>
      <c r="F14" s="173"/>
      <c r="G14" s="173"/>
      <c r="H14" s="173"/>
      <c r="I14" s="173"/>
      <c r="J14" s="173"/>
      <c r="K14" s="173"/>
      <c r="L14" s="421" t="s">
        <v>311</v>
      </c>
      <c r="M14" s="421"/>
      <c r="N14" s="479"/>
      <c r="O14" s="523" t="s">
        <v>319</v>
      </c>
      <c r="P14" s="524"/>
      <c r="Q14" s="524"/>
      <c r="R14" s="525"/>
      <c r="S14" s="190"/>
      <c r="T14" s="190"/>
      <c r="U14" s="190"/>
      <c r="V14" s="190"/>
      <c r="W14" s="190"/>
      <c r="X14" s="190"/>
      <c r="Y14" s="190"/>
    </row>
    <row r="15" spans="1:25" ht="15">
      <c r="A15" s="207"/>
      <c r="B15" s="173" t="s">
        <v>273</v>
      </c>
      <c r="C15" s="173"/>
      <c r="D15" s="173"/>
      <c r="E15" s="173"/>
      <c r="F15" s="173"/>
      <c r="G15" s="173"/>
      <c r="H15" s="173"/>
      <c r="I15" s="173"/>
      <c r="J15" s="173"/>
      <c r="K15" s="173"/>
      <c r="L15" s="510" t="s">
        <v>312</v>
      </c>
      <c r="M15" s="421"/>
      <c r="N15" s="479"/>
      <c r="O15" s="190"/>
      <c r="P15" s="190"/>
      <c r="Q15" s="190"/>
      <c r="R15" s="190"/>
      <c r="S15" s="190"/>
      <c r="T15" s="190"/>
      <c r="U15" s="190"/>
      <c r="V15" s="190"/>
      <c r="W15" s="190"/>
      <c r="X15" s="190"/>
      <c r="Y15" s="190"/>
    </row>
    <row r="16" spans="1:25">
      <c r="A16" s="207"/>
      <c r="B16" s="173" t="s">
        <v>158</v>
      </c>
      <c r="C16" s="173"/>
      <c r="D16" s="173"/>
      <c r="E16" s="173"/>
      <c r="F16" s="173"/>
      <c r="G16" s="173"/>
      <c r="H16" s="173"/>
      <c r="I16" s="173"/>
      <c r="J16" s="173"/>
      <c r="K16" s="173"/>
      <c r="L16" s="173"/>
      <c r="M16" s="173"/>
      <c r="N16" s="208"/>
      <c r="O16" s="190"/>
      <c r="P16" s="190"/>
      <c r="Q16" s="190"/>
      <c r="R16" s="190"/>
      <c r="S16" s="190"/>
      <c r="T16" s="190"/>
      <c r="U16" s="190"/>
      <c r="V16" s="190"/>
      <c r="W16" s="190"/>
      <c r="X16" s="190"/>
      <c r="Y16" s="190"/>
    </row>
    <row r="17" spans="1:25">
      <c r="A17" s="207"/>
      <c r="B17" s="173"/>
      <c r="C17" s="173"/>
      <c r="D17" s="173"/>
      <c r="E17" s="173"/>
      <c r="F17" s="173"/>
      <c r="G17" s="173"/>
      <c r="H17" s="173"/>
      <c r="I17" s="173"/>
      <c r="J17" s="173"/>
      <c r="K17" s="173"/>
      <c r="L17" s="173"/>
      <c r="M17" s="173"/>
      <c r="N17" s="208"/>
      <c r="O17" s="190"/>
      <c r="P17" s="190"/>
      <c r="Q17" s="190"/>
      <c r="R17" s="190"/>
      <c r="S17" s="190"/>
      <c r="T17" s="190"/>
      <c r="U17" s="190"/>
      <c r="V17" s="190"/>
      <c r="W17" s="190"/>
      <c r="X17" s="190"/>
      <c r="Y17" s="190"/>
    </row>
    <row r="18" spans="1:25">
      <c r="A18" s="207"/>
      <c r="B18" s="442" t="s">
        <v>159</v>
      </c>
      <c r="C18" s="443"/>
      <c r="D18" s="443"/>
      <c r="E18" s="443"/>
      <c r="F18" s="443"/>
      <c r="G18" s="443"/>
      <c r="H18" s="443"/>
      <c r="I18" s="443"/>
      <c r="J18" s="444"/>
      <c r="K18" s="445"/>
      <c r="L18" s="173"/>
      <c r="M18" s="173"/>
      <c r="N18" s="208"/>
      <c r="O18" s="190"/>
      <c r="P18" s="190"/>
      <c r="Q18" s="190"/>
      <c r="R18" s="190"/>
      <c r="S18" s="190"/>
      <c r="T18" s="190"/>
      <c r="U18" s="190"/>
      <c r="V18" s="190"/>
      <c r="W18" s="190"/>
      <c r="X18" s="190"/>
      <c r="Y18" s="190"/>
    </row>
    <row r="19" spans="1:25" ht="12.75" thickBot="1">
      <c r="A19" s="209"/>
      <c r="B19" s="446" t="s">
        <v>274</v>
      </c>
      <c r="C19" s="447"/>
      <c r="D19" s="447"/>
      <c r="E19" s="447"/>
      <c r="F19" s="447"/>
      <c r="G19" s="447"/>
      <c r="H19" s="447"/>
      <c r="I19" s="447"/>
      <c r="J19" s="447"/>
      <c r="K19" s="445"/>
      <c r="L19" s="175"/>
      <c r="M19" s="175"/>
      <c r="N19" s="203"/>
      <c r="O19" s="190"/>
      <c r="P19" s="190"/>
      <c r="Q19" s="190"/>
      <c r="R19" s="190"/>
      <c r="S19" s="190"/>
      <c r="T19" s="190"/>
      <c r="U19" s="190"/>
      <c r="V19" s="190"/>
      <c r="W19" s="190"/>
      <c r="X19" s="190"/>
      <c r="Y19" s="190"/>
    </row>
    <row r="20" spans="1:25" ht="12.75" thickBot="1">
      <c r="A20" s="111"/>
      <c r="B20" s="174"/>
      <c r="C20" s="175"/>
      <c r="D20" s="175"/>
      <c r="E20" s="175"/>
      <c r="F20" s="175"/>
      <c r="G20" s="175"/>
      <c r="H20" s="175"/>
      <c r="I20" s="175"/>
      <c r="J20" s="175"/>
      <c r="K20" s="175"/>
      <c r="L20" s="208"/>
      <c r="M20" s="190"/>
      <c r="N20" s="190"/>
      <c r="O20" s="190"/>
      <c r="P20" s="190"/>
      <c r="Q20" s="190"/>
      <c r="R20" s="190"/>
      <c r="S20" s="190"/>
      <c r="T20" s="190"/>
      <c r="U20" s="190"/>
      <c r="V20" s="190"/>
      <c r="W20" s="190"/>
      <c r="X20" s="190"/>
      <c r="Y20" s="190"/>
    </row>
    <row r="21" spans="1:25" ht="12.75" thickBot="1">
      <c r="A21" s="111"/>
      <c r="B21" s="173"/>
      <c r="C21" s="173"/>
      <c r="D21" s="173"/>
      <c r="E21" s="173"/>
      <c r="F21" s="173"/>
      <c r="G21" s="173"/>
      <c r="H21" s="173"/>
      <c r="I21" s="173"/>
      <c r="J21" s="173"/>
      <c r="K21" s="173"/>
      <c r="L21" s="213" t="s">
        <v>211</v>
      </c>
      <c r="M21" s="206"/>
      <c r="N21" s="190"/>
      <c r="O21" s="190"/>
      <c r="P21" s="190"/>
      <c r="Q21" s="190"/>
      <c r="R21" s="190"/>
      <c r="S21" s="190"/>
      <c r="T21" s="190"/>
      <c r="U21" s="190"/>
      <c r="V21" s="190"/>
      <c r="W21" s="190"/>
      <c r="X21" s="190"/>
      <c r="Y21" s="190"/>
    </row>
    <row r="22" spans="1:25" ht="12.75" thickBot="1">
      <c r="A22" s="190" t="s">
        <v>160</v>
      </c>
      <c r="B22" s="173"/>
      <c r="C22" s="173"/>
      <c r="D22" s="173"/>
      <c r="E22" s="173"/>
      <c r="F22" s="173"/>
      <c r="G22" s="173"/>
      <c r="H22" s="173"/>
      <c r="I22" s="173"/>
      <c r="J22" s="173"/>
      <c r="K22" s="173"/>
      <c r="L22" s="212"/>
      <c r="M22" s="208"/>
      <c r="N22" s="190"/>
      <c r="O22" s="190"/>
      <c r="P22" s="190"/>
      <c r="Q22" s="190"/>
      <c r="R22" s="190"/>
      <c r="S22" s="190"/>
      <c r="T22" s="190"/>
      <c r="U22" s="190"/>
      <c r="V22" s="190"/>
      <c r="W22" s="190"/>
      <c r="X22" s="190"/>
      <c r="Y22" s="190"/>
    </row>
    <row r="23" spans="1:25" ht="12.75">
      <c r="A23" s="190"/>
      <c r="B23" s="176" t="s">
        <v>161</v>
      </c>
      <c r="C23" s="177"/>
      <c r="D23" s="177"/>
      <c r="E23" s="177"/>
      <c r="F23" s="177"/>
      <c r="G23" s="177"/>
      <c r="H23" s="177"/>
      <c r="I23" s="177"/>
      <c r="J23" s="177"/>
      <c r="K23" s="177"/>
      <c r="L23" s="211" t="s">
        <v>212</v>
      </c>
      <c r="M23" s="206"/>
      <c r="N23" s="218"/>
      <c r="O23" s="218"/>
      <c r="P23" s="218"/>
      <c r="Q23" s="219" t="s">
        <v>136</v>
      </c>
      <c r="R23" s="219" t="s">
        <v>137</v>
      </c>
      <c r="S23" s="226" t="s">
        <v>138</v>
      </c>
      <c r="T23" s="190"/>
      <c r="U23" s="190"/>
      <c r="V23" s="190"/>
      <c r="W23" s="190"/>
      <c r="X23" s="190"/>
      <c r="Y23" s="190"/>
    </row>
    <row r="24" spans="1:25" ht="13.5" thickBot="1">
      <c r="A24" s="190"/>
      <c r="B24" s="178" t="s">
        <v>162</v>
      </c>
      <c r="C24" s="179"/>
      <c r="D24" s="179"/>
      <c r="E24" s="179"/>
      <c r="F24" s="179"/>
      <c r="G24" s="179"/>
      <c r="H24" s="179"/>
      <c r="I24" s="179"/>
      <c r="J24" s="179"/>
      <c r="K24" s="179"/>
      <c r="L24" s="212" t="s">
        <v>213</v>
      </c>
      <c r="M24" s="208"/>
      <c r="N24" s="220" t="s">
        <v>153</v>
      </c>
      <c r="O24" s="220"/>
      <c r="P24" s="220"/>
      <c r="Q24" s="221">
        <v>1000000</v>
      </c>
      <c r="R24" s="221">
        <v>1000000</v>
      </c>
      <c r="S24" s="227">
        <v>1000000</v>
      </c>
      <c r="T24" s="190"/>
      <c r="U24" s="190"/>
      <c r="V24" s="190"/>
      <c r="W24" s="190"/>
      <c r="X24" s="190"/>
      <c r="Y24" s="190"/>
    </row>
    <row r="25" spans="1:25" ht="13.5" thickBot="1">
      <c r="A25" s="190"/>
      <c r="B25" s="88" t="s">
        <v>276</v>
      </c>
      <c r="C25" s="89"/>
      <c r="D25" s="89"/>
      <c r="E25" s="89"/>
      <c r="F25" s="89"/>
      <c r="G25" s="89"/>
      <c r="H25" s="89"/>
      <c r="I25" s="89"/>
      <c r="J25" s="89"/>
      <c r="K25" s="89"/>
      <c r="L25" s="174" t="s">
        <v>214</v>
      </c>
      <c r="M25" s="203"/>
      <c r="N25" s="220" t="s">
        <v>3</v>
      </c>
      <c r="O25" s="220"/>
      <c r="P25" s="220"/>
      <c r="Q25" s="222">
        <v>9</v>
      </c>
      <c r="R25" s="222">
        <v>9</v>
      </c>
      <c r="S25" s="227">
        <v>9</v>
      </c>
      <c r="T25" s="190"/>
      <c r="U25" s="190"/>
      <c r="V25" s="190"/>
      <c r="W25" s="190"/>
      <c r="X25" s="190"/>
      <c r="Y25" s="190"/>
    </row>
    <row r="26" spans="1:25" ht="12.75">
      <c r="A26" s="190"/>
      <c r="B26" s="178" t="s">
        <v>275</v>
      </c>
      <c r="C26" s="179"/>
      <c r="D26" s="179"/>
      <c r="E26" s="179"/>
      <c r="F26" s="179"/>
      <c r="G26" s="179"/>
      <c r="H26" s="179"/>
      <c r="I26" s="179"/>
      <c r="J26" s="179"/>
      <c r="K26" s="179"/>
      <c r="L26" s="212" t="s">
        <v>216</v>
      </c>
      <c r="M26" s="208"/>
      <c r="N26" s="220" t="s">
        <v>101</v>
      </c>
      <c r="O26" s="220"/>
      <c r="P26" s="220"/>
      <c r="Q26" s="223">
        <v>7444.4427491575643</v>
      </c>
      <c r="R26" s="223">
        <v>7444.4427491575643</v>
      </c>
      <c r="S26" s="228">
        <v>7444.4427491575643</v>
      </c>
      <c r="T26" s="190"/>
      <c r="U26" s="190"/>
      <c r="V26" s="190"/>
      <c r="W26" s="190"/>
      <c r="X26" s="190"/>
      <c r="Y26" s="190"/>
    </row>
    <row r="27" spans="1:25" ht="13.5" thickBot="1">
      <c r="A27" s="190"/>
      <c r="B27" s="178" t="s">
        <v>163</v>
      </c>
      <c r="C27" s="179"/>
      <c r="D27" s="179"/>
      <c r="E27" s="179"/>
      <c r="F27" s="179"/>
      <c r="G27" s="179"/>
      <c r="H27" s="179"/>
      <c r="I27" s="179"/>
      <c r="J27" s="179"/>
      <c r="K27" s="179"/>
      <c r="L27" s="212"/>
      <c r="M27" s="208" t="s">
        <v>215</v>
      </c>
      <c r="N27" s="220"/>
      <c r="O27" s="220"/>
      <c r="P27" s="220"/>
      <c r="Q27" s="222"/>
      <c r="R27" s="222"/>
      <c r="S27" s="227"/>
      <c r="T27" s="190"/>
      <c r="U27" s="190"/>
      <c r="V27" s="190"/>
      <c r="W27" s="190"/>
      <c r="X27" s="190"/>
      <c r="Y27" s="190"/>
    </row>
    <row r="28" spans="1:25" ht="12.75">
      <c r="A28" s="190"/>
      <c r="B28" s="85" t="s">
        <v>164</v>
      </c>
      <c r="C28" s="86"/>
      <c r="D28" s="86"/>
      <c r="E28" s="86"/>
      <c r="F28" s="86"/>
      <c r="G28" s="87"/>
      <c r="H28" s="86"/>
      <c r="I28" s="87"/>
      <c r="J28" s="179"/>
      <c r="K28" s="179"/>
      <c r="L28" s="211" t="s">
        <v>218</v>
      </c>
      <c r="M28" s="206"/>
      <c r="N28" s="220" t="s">
        <v>102</v>
      </c>
      <c r="O28" s="220"/>
      <c r="P28" s="220"/>
      <c r="Q28" s="222">
        <v>500000</v>
      </c>
      <c r="R28" s="222">
        <v>750000</v>
      </c>
      <c r="S28" s="227">
        <v>900000</v>
      </c>
      <c r="T28" s="190"/>
      <c r="U28" s="190"/>
      <c r="V28" s="190"/>
      <c r="W28" s="190"/>
      <c r="X28" s="190"/>
      <c r="Y28" s="190"/>
    </row>
    <row r="29" spans="1:25" ht="13.5" thickBot="1">
      <c r="A29" s="190"/>
      <c r="B29" s="73" t="s">
        <v>165</v>
      </c>
      <c r="C29" s="74"/>
      <c r="D29" s="74"/>
      <c r="E29" s="74"/>
      <c r="F29" s="74"/>
      <c r="G29" s="75"/>
      <c r="H29" s="74"/>
      <c r="I29" s="75"/>
      <c r="J29" s="179"/>
      <c r="K29" s="179"/>
      <c r="L29" s="174" t="s">
        <v>217</v>
      </c>
      <c r="M29" s="203"/>
      <c r="N29" s="220" t="s">
        <v>3</v>
      </c>
      <c r="O29" s="220"/>
      <c r="P29" s="220"/>
      <c r="Q29" s="222">
        <v>11</v>
      </c>
      <c r="R29" s="222">
        <v>11</v>
      </c>
      <c r="S29" s="227">
        <v>11</v>
      </c>
      <c r="T29" s="117" t="s">
        <v>139</v>
      </c>
      <c r="U29" s="230"/>
      <c r="V29" s="190"/>
      <c r="W29" s="190"/>
      <c r="X29" s="190"/>
      <c r="Y29" s="190"/>
    </row>
    <row r="30" spans="1:25" ht="13.5" thickBot="1">
      <c r="A30" s="190"/>
      <c r="B30" s="88" t="s">
        <v>166</v>
      </c>
      <c r="C30" s="89"/>
      <c r="D30" s="89"/>
      <c r="E30" s="89"/>
      <c r="F30" s="89"/>
      <c r="G30" s="89"/>
      <c r="H30" s="89"/>
      <c r="I30" s="90"/>
      <c r="J30" s="448" t="s">
        <v>277</v>
      </c>
      <c r="K30" s="449"/>
      <c r="L30" s="211" t="s">
        <v>219</v>
      </c>
      <c r="M30" s="206"/>
      <c r="N30" s="220" t="s">
        <v>224</v>
      </c>
      <c r="O30" s="220"/>
      <c r="P30" s="220"/>
      <c r="Q30" s="223">
        <v>4583.3333333333339</v>
      </c>
      <c r="R30" s="222">
        <v>6875</v>
      </c>
      <c r="S30" s="227">
        <v>8250</v>
      </c>
      <c r="T30" s="190"/>
      <c r="U30" s="190"/>
      <c r="V30" s="190"/>
      <c r="W30" s="190"/>
      <c r="X30" s="190"/>
      <c r="Y30" s="190"/>
    </row>
    <row r="31" spans="1:25" ht="13.5" thickBot="1">
      <c r="A31" s="190"/>
      <c r="B31" s="174"/>
      <c r="C31" s="175"/>
      <c r="D31" s="175"/>
      <c r="E31" s="175"/>
      <c r="F31" s="175"/>
      <c r="G31" s="175"/>
      <c r="H31" s="175"/>
      <c r="I31" s="175"/>
      <c r="J31" s="448" t="s">
        <v>278</v>
      </c>
      <c r="K31" s="449"/>
      <c r="L31" s="174" t="s">
        <v>220</v>
      </c>
      <c r="M31" s="203"/>
      <c r="N31" s="220"/>
      <c r="O31" s="220"/>
      <c r="P31" s="220"/>
      <c r="Q31" s="222"/>
      <c r="R31" s="222"/>
      <c r="S31" s="227"/>
      <c r="T31" s="190"/>
      <c r="U31" s="190"/>
      <c r="V31" s="190"/>
      <c r="W31" s="190"/>
      <c r="X31" s="190"/>
      <c r="Y31" s="190"/>
    </row>
    <row r="32" spans="1:25" ht="13.5" thickBot="1">
      <c r="A32" s="190"/>
      <c r="B32" s="173"/>
      <c r="C32" s="173"/>
      <c r="D32" s="173"/>
      <c r="E32" s="173"/>
      <c r="F32" s="173"/>
      <c r="G32" s="173"/>
      <c r="H32" s="190"/>
      <c r="I32" s="190"/>
      <c r="J32" s="190"/>
      <c r="K32" s="190"/>
      <c r="L32" s="214" t="s">
        <v>221</v>
      </c>
      <c r="M32" s="215"/>
      <c r="N32" s="220" t="s">
        <v>103</v>
      </c>
      <c r="O32" s="220"/>
      <c r="P32" s="220"/>
      <c r="Q32" s="222">
        <v>500000</v>
      </c>
      <c r="R32" s="222">
        <v>250000</v>
      </c>
      <c r="S32" s="227">
        <v>100000</v>
      </c>
      <c r="T32" s="117" t="s">
        <v>140</v>
      </c>
      <c r="U32" s="231"/>
      <c r="V32" s="231"/>
      <c r="W32" s="230"/>
      <c r="X32" s="190"/>
      <c r="Y32" s="190"/>
    </row>
    <row r="33" spans="1:40" ht="16.5" thickBot="1">
      <c r="A33" s="190"/>
      <c r="B33" s="20"/>
      <c r="C33" s="232"/>
      <c r="D33" s="233" t="s">
        <v>167</v>
      </c>
      <c r="E33" s="233"/>
      <c r="F33" s="233"/>
      <c r="G33" s="233"/>
      <c r="H33" s="234"/>
      <c r="I33" s="190"/>
      <c r="J33" s="190"/>
      <c r="K33" s="190"/>
      <c r="L33" s="214" t="s">
        <v>222</v>
      </c>
      <c r="M33" s="215"/>
      <c r="N33" s="220" t="s">
        <v>104</v>
      </c>
      <c r="O33" s="220"/>
      <c r="P33" s="220"/>
      <c r="Q33" s="223">
        <v>2861.1094158242304</v>
      </c>
      <c r="R33" s="223">
        <v>569.44274915756432</v>
      </c>
      <c r="S33" s="228">
        <v>-805.55725084243568</v>
      </c>
      <c r="T33" s="190"/>
      <c r="U33" s="190"/>
      <c r="V33" s="190"/>
      <c r="W33" s="190"/>
      <c r="X33" s="190"/>
      <c r="Y33" s="190"/>
      <c r="AE33" s="21"/>
      <c r="AF33" s="21"/>
      <c r="AG33" s="21"/>
      <c r="AH33" s="21"/>
      <c r="AI33" s="21"/>
      <c r="AJ33" s="21"/>
      <c r="AK33" s="21"/>
      <c r="AL33" s="21"/>
      <c r="AM33" s="21"/>
      <c r="AN33" s="21"/>
    </row>
    <row r="34" spans="1:40" ht="13.5" thickBot="1">
      <c r="A34" s="94"/>
      <c r="B34" s="95"/>
      <c r="C34" s="95"/>
      <c r="D34" s="95"/>
      <c r="E34" s="95"/>
      <c r="F34" s="95"/>
      <c r="G34" s="95"/>
      <c r="H34" s="190"/>
      <c r="I34" s="190"/>
      <c r="J34" s="190"/>
      <c r="K34" s="190"/>
      <c r="L34" s="216" t="s">
        <v>223</v>
      </c>
      <c r="M34" s="217"/>
      <c r="N34" s="224" t="s">
        <v>105</v>
      </c>
      <c r="O34" s="224"/>
      <c r="P34" s="224"/>
      <c r="Q34" s="225">
        <v>6.8666625979781539</v>
      </c>
      <c r="R34" s="225">
        <v>2.7333251959563087</v>
      </c>
      <c r="S34" s="229">
        <v>-9.6666870101092286</v>
      </c>
      <c r="T34" s="117" t="s">
        <v>141</v>
      </c>
      <c r="U34" s="231"/>
      <c r="V34" s="231"/>
      <c r="W34" s="230"/>
      <c r="X34" s="190"/>
      <c r="Y34" s="190"/>
      <c r="AE34" s="21"/>
      <c r="AF34" s="21"/>
      <c r="AG34" s="21"/>
      <c r="AH34" s="21"/>
      <c r="AI34" s="21"/>
      <c r="AJ34" s="21"/>
      <c r="AK34" s="21"/>
      <c r="AL34" s="21"/>
      <c r="AM34" s="21"/>
      <c r="AN34" s="21"/>
    </row>
    <row r="35" spans="1:40" ht="12.75" thickBot="1">
      <c r="A35" s="96" t="s">
        <v>95</v>
      </c>
      <c r="B35" s="95"/>
      <c r="C35" s="95"/>
      <c r="D35" s="95"/>
      <c r="E35" s="95"/>
      <c r="F35" s="95"/>
      <c r="G35" s="97"/>
      <c r="H35" s="190"/>
      <c r="I35" s="190"/>
      <c r="J35" s="190"/>
      <c r="K35" s="190"/>
      <c r="L35" s="190"/>
      <c r="M35" s="190"/>
      <c r="N35" s="190"/>
      <c r="O35" s="190"/>
      <c r="P35" s="190"/>
      <c r="Q35" s="190"/>
      <c r="R35" s="190"/>
      <c r="S35" s="190"/>
      <c r="T35" s="190"/>
      <c r="U35" s="190"/>
      <c r="V35" s="190"/>
      <c r="W35" s="190"/>
      <c r="X35" s="190"/>
      <c r="Y35" s="190"/>
      <c r="AE35" s="21"/>
      <c r="AF35" s="21"/>
      <c r="AG35" s="21"/>
      <c r="AH35" s="21"/>
      <c r="AI35" s="21"/>
      <c r="AJ35" s="21"/>
      <c r="AK35" s="21"/>
      <c r="AL35" s="21"/>
      <c r="AM35" s="21"/>
      <c r="AN35" s="21"/>
    </row>
    <row r="36" spans="1:40">
      <c r="A36" s="96" t="s">
        <v>96</v>
      </c>
      <c r="B36" s="95"/>
      <c r="C36" s="95"/>
      <c r="D36" s="95"/>
      <c r="E36" s="95"/>
      <c r="F36" s="95"/>
      <c r="G36" s="97"/>
      <c r="H36" s="190"/>
      <c r="I36" s="190"/>
      <c r="J36" s="190"/>
      <c r="K36" s="190"/>
      <c r="L36" s="190"/>
      <c r="M36" s="190"/>
      <c r="N36" s="508"/>
      <c r="O36" s="508"/>
      <c r="P36" s="509"/>
      <c r="Q36" s="190"/>
      <c r="R36" s="190"/>
      <c r="S36" s="190"/>
      <c r="T36" s="190"/>
      <c r="U36" s="190"/>
      <c r="V36" s="190"/>
      <c r="W36" s="190"/>
      <c r="X36" s="190"/>
      <c r="Y36" s="190"/>
      <c r="AE36" s="29"/>
      <c r="AF36" s="29"/>
      <c r="AG36" s="29"/>
      <c r="AH36" s="21"/>
      <c r="AI36" s="21"/>
      <c r="AJ36" s="21"/>
      <c r="AK36" s="21"/>
      <c r="AL36" s="21"/>
      <c r="AM36" s="21"/>
      <c r="AN36" s="21"/>
    </row>
    <row r="37" spans="1:40">
      <c r="A37" s="96" t="s">
        <v>99</v>
      </c>
      <c r="B37" s="95"/>
      <c r="C37" s="95"/>
      <c r="D37" s="95"/>
      <c r="E37" s="95"/>
      <c r="F37" s="95"/>
      <c r="G37" s="97"/>
      <c r="H37" s="190"/>
      <c r="I37" s="190"/>
      <c r="J37" s="190"/>
      <c r="K37" s="190"/>
      <c r="L37" s="190"/>
      <c r="M37" s="190"/>
      <c r="N37" s="421" t="s">
        <v>310</v>
      </c>
      <c r="O37" s="421"/>
      <c r="P37" s="479"/>
      <c r="Q37" s="190"/>
      <c r="R37" s="190"/>
      <c r="S37" s="190"/>
      <c r="T37" s="190"/>
      <c r="U37" s="190"/>
      <c r="V37" s="190"/>
      <c r="W37" s="190"/>
      <c r="X37" s="190"/>
      <c r="Y37" s="190"/>
      <c r="AE37" s="29"/>
      <c r="AF37" s="29"/>
      <c r="AG37" s="29"/>
      <c r="AH37" s="21"/>
      <c r="AI37" s="21"/>
      <c r="AJ37" s="21"/>
      <c r="AK37" s="21"/>
      <c r="AL37" s="21"/>
      <c r="AM37" s="21"/>
      <c r="AN37" s="21"/>
    </row>
    <row r="38" spans="1:40" ht="12.75" thickBot="1">
      <c r="A38" s="98" t="s">
        <v>97</v>
      </c>
      <c r="B38" s="99"/>
      <c r="C38" s="99"/>
      <c r="D38" s="99"/>
      <c r="E38" s="99"/>
      <c r="F38" s="99"/>
      <c r="G38" s="100"/>
      <c r="H38" s="190"/>
      <c r="I38" s="190"/>
      <c r="J38" s="190"/>
      <c r="K38" s="190"/>
      <c r="L38" s="190"/>
      <c r="M38" s="190"/>
      <c r="N38" s="421" t="s">
        <v>311</v>
      </c>
      <c r="O38" s="421"/>
      <c r="P38" s="479"/>
      <c r="Q38" s="190"/>
      <c r="R38" s="190"/>
      <c r="S38" s="190"/>
      <c r="T38" s="190"/>
      <c r="U38" s="190"/>
      <c r="V38" s="190"/>
      <c r="W38" s="190"/>
      <c r="X38" s="190"/>
      <c r="Y38" s="190"/>
      <c r="AE38" s="29"/>
      <c r="AF38" s="29"/>
      <c r="AG38" s="29"/>
      <c r="AH38" s="453"/>
      <c r="AI38" s="450"/>
      <c r="AJ38" s="21"/>
      <c r="AK38" s="21"/>
      <c r="AL38" s="21"/>
      <c r="AM38" s="21"/>
      <c r="AN38" s="21"/>
    </row>
    <row r="39" spans="1:40" ht="15">
      <c r="A39" s="190"/>
      <c r="B39" s="190"/>
      <c r="C39" s="190"/>
      <c r="D39" s="190"/>
      <c r="E39" s="190"/>
      <c r="F39" s="190"/>
      <c r="G39" s="190"/>
      <c r="H39" s="190"/>
      <c r="I39" s="190"/>
      <c r="J39" s="190"/>
      <c r="K39" s="190"/>
      <c r="L39" s="190"/>
      <c r="M39" s="190"/>
      <c r="N39" s="510" t="s">
        <v>312</v>
      </c>
      <c r="O39" s="421"/>
      <c r="P39" s="479"/>
      <c r="Q39" s="190"/>
      <c r="R39" s="190"/>
      <c r="S39" s="190"/>
      <c r="T39" s="190"/>
      <c r="U39" s="190"/>
      <c r="V39" s="190"/>
      <c r="W39" s="190"/>
      <c r="X39" s="190"/>
      <c r="Y39" s="190"/>
      <c r="AE39" s="29"/>
      <c r="AF39" s="29"/>
      <c r="AG39" s="29"/>
      <c r="AH39" s="21"/>
      <c r="AI39" s="21"/>
      <c r="AJ39" s="21"/>
      <c r="AK39" s="21"/>
      <c r="AL39" s="21"/>
      <c r="AM39" s="21"/>
      <c r="AN39" s="21"/>
    </row>
    <row r="40" spans="1:40">
      <c r="A40" s="194" t="s">
        <v>36</v>
      </c>
      <c r="B40" s="101" t="s">
        <v>37</v>
      </c>
      <c r="C40" s="101" t="s">
        <v>38</v>
      </c>
      <c r="D40" s="101" t="s">
        <v>4</v>
      </c>
      <c r="E40" s="102" t="s">
        <v>39</v>
      </c>
      <c r="F40" s="190"/>
      <c r="G40" s="190"/>
      <c r="H40" s="190"/>
      <c r="I40" s="190"/>
      <c r="J40" s="190"/>
      <c r="K40" s="190"/>
      <c r="L40" s="190"/>
      <c r="M40" s="190"/>
      <c r="N40" s="190"/>
      <c r="O40" s="190"/>
      <c r="P40" s="190"/>
      <c r="Q40" s="517" t="s">
        <v>316</v>
      </c>
      <c r="R40" s="518"/>
      <c r="S40" s="518"/>
      <c r="T40" s="519"/>
      <c r="U40" s="190"/>
      <c r="V40" s="190"/>
      <c r="W40" s="190"/>
      <c r="X40" s="190"/>
      <c r="Y40" s="190"/>
      <c r="AE40" s="29"/>
      <c r="AF40" s="29"/>
      <c r="AG40" s="29"/>
      <c r="AH40" s="21"/>
      <c r="AI40" s="21"/>
      <c r="AJ40" s="21"/>
      <c r="AK40" s="21"/>
      <c r="AL40" s="21"/>
      <c r="AM40" s="21"/>
      <c r="AN40" s="21"/>
    </row>
    <row r="41" spans="1:40">
      <c r="A41" s="195">
        <v>0</v>
      </c>
      <c r="B41" s="202"/>
      <c r="C41" s="202"/>
      <c r="D41" s="202"/>
      <c r="E41" s="198">
        <v>1500000</v>
      </c>
      <c r="F41" s="190"/>
      <c r="G41" s="190"/>
      <c r="H41" s="190"/>
      <c r="I41" s="190"/>
      <c r="J41" s="190"/>
      <c r="K41" s="190"/>
      <c r="L41" s="190"/>
      <c r="M41" s="190"/>
      <c r="N41" s="190"/>
      <c r="O41" s="190"/>
      <c r="P41" s="190"/>
      <c r="Q41" s="520" t="s">
        <v>317</v>
      </c>
      <c r="R41" s="521" t="s">
        <v>318</v>
      </c>
      <c r="S41" s="521"/>
      <c r="T41" s="522"/>
      <c r="U41" s="190"/>
      <c r="V41" s="190"/>
      <c r="W41" s="190"/>
      <c r="X41" s="190"/>
      <c r="Y41" s="190"/>
      <c r="AE41" s="29"/>
      <c r="AF41" s="29"/>
      <c r="AG41" s="29"/>
      <c r="AH41" s="21"/>
      <c r="AI41" s="21"/>
      <c r="AJ41" s="21"/>
      <c r="AK41" s="21"/>
      <c r="AL41" s="21"/>
      <c r="AM41" s="21"/>
      <c r="AN41" s="21"/>
    </row>
    <row r="42" spans="1:40">
      <c r="A42" s="195">
        <v>1</v>
      </c>
      <c r="B42" s="24">
        <v>11166.664123736347</v>
      </c>
      <c r="C42" s="197">
        <v>7780.6228955051956</v>
      </c>
      <c r="D42" s="197">
        <v>18947.287019241543</v>
      </c>
      <c r="E42" s="198">
        <v>1492219.3771044947</v>
      </c>
      <c r="F42" s="25" t="s">
        <v>24</v>
      </c>
      <c r="G42" s="117" t="s">
        <v>100</v>
      </c>
      <c r="H42" s="231"/>
      <c r="I42" s="231"/>
      <c r="J42" s="231"/>
      <c r="K42" s="231"/>
      <c r="L42" s="231"/>
      <c r="M42" s="231"/>
      <c r="N42" s="230"/>
      <c r="O42" s="190"/>
      <c r="P42" s="190"/>
      <c r="Q42" s="523" t="s">
        <v>319</v>
      </c>
      <c r="R42" s="524"/>
      <c r="S42" s="524"/>
      <c r="T42" s="525"/>
      <c r="U42" s="190"/>
      <c r="V42" s="190"/>
      <c r="W42" s="190"/>
      <c r="X42" s="190"/>
      <c r="Y42" s="190"/>
      <c r="AE42" s="29"/>
      <c r="AF42" s="29"/>
      <c r="AG42" s="29"/>
      <c r="AH42" s="23"/>
      <c r="AI42" s="21"/>
      <c r="AJ42" s="21"/>
      <c r="AK42" s="21"/>
      <c r="AL42" s="21"/>
      <c r="AM42" s="21"/>
      <c r="AN42" s="21"/>
    </row>
    <row r="43" spans="1:40">
      <c r="A43" s="195">
        <v>2</v>
      </c>
      <c r="B43" s="197">
        <v>11108.741722037974</v>
      </c>
      <c r="C43" s="197">
        <v>7838.5452972035691</v>
      </c>
      <c r="D43" s="197">
        <v>18947.287019241543</v>
      </c>
      <c r="E43" s="198">
        <v>1484380.8318072911</v>
      </c>
      <c r="F43" s="190"/>
      <c r="G43" s="190"/>
      <c r="H43" s="190"/>
      <c r="I43" s="190"/>
      <c r="J43" s="190"/>
      <c r="K43" s="190"/>
      <c r="L43" s="190"/>
      <c r="M43" s="190"/>
      <c r="N43" s="190"/>
      <c r="O43" s="190"/>
      <c r="P43" s="190"/>
      <c r="Q43" s="190"/>
      <c r="R43" s="190"/>
      <c r="S43" s="190"/>
      <c r="T43" s="190"/>
      <c r="U43" s="190"/>
      <c r="V43" s="190"/>
      <c r="W43" s="190"/>
      <c r="X43" s="190"/>
      <c r="Y43" s="190"/>
      <c r="AE43" s="29"/>
      <c r="AF43" s="29"/>
      <c r="AG43" s="29"/>
      <c r="AH43" s="21"/>
      <c r="AI43" s="21"/>
      <c r="AJ43" s="21"/>
      <c r="AK43" s="21"/>
      <c r="AL43" s="21"/>
      <c r="AM43" s="21"/>
      <c r="AN43" s="21"/>
    </row>
    <row r="44" spans="1:40">
      <c r="A44" s="195">
        <v>3</v>
      </c>
      <c r="B44" s="197">
        <v>11050.388120336263</v>
      </c>
      <c r="C44" s="197">
        <v>7896.8988989052796</v>
      </c>
      <c r="D44" s="197">
        <v>18947.287019241543</v>
      </c>
      <c r="E44" s="198">
        <v>1476483.9329083858</v>
      </c>
      <c r="F44" s="190" t="s">
        <v>25</v>
      </c>
      <c r="G44" s="117" t="s">
        <v>98</v>
      </c>
      <c r="H44" s="231"/>
      <c r="I44" s="231"/>
      <c r="J44" s="231"/>
      <c r="K44" s="231"/>
      <c r="L44" s="231"/>
      <c r="M44" s="231"/>
      <c r="N44" s="231"/>
      <c r="O44" s="230"/>
      <c r="P44" s="190"/>
      <c r="Q44" s="190"/>
      <c r="R44" s="190"/>
      <c r="S44" s="190"/>
      <c r="T44" s="190"/>
      <c r="U44" s="190"/>
      <c r="V44" s="190"/>
      <c r="W44" s="190"/>
      <c r="X44" s="190"/>
      <c r="Y44" s="190"/>
      <c r="AE44" s="29"/>
      <c r="AF44" s="29"/>
      <c r="AG44" s="29"/>
      <c r="AH44" s="21"/>
      <c r="AI44" s="21"/>
      <c r="AJ44" s="21"/>
      <c r="AK44" s="21"/>
      <c r="AL44" s="21"/>
      <c r="AM44" s="21"/>
      <c r="AN44" s="21"/>
    </row>
    <row r="45" spans="1:40" ht="12.75" thickBot="1">
      <c r="A45" s="195">
        <v>4</v>
      </c>
      <c r="B45" s="197">
        <v>10991.600108587478</v>
      </c>
      <c r="C45" s="197">
        <v>7955.6869106540653</v>
      </c>
      <c r="D45" s="197">
        <v>18947.287019241543</v>
      </c>
      <c r="E45" s="198">
        <v>1468528.2459977318</v>
      </c>
      <c r="F45" s="190"/>
      <c r="G45" s="190"/>
      <c r="H45" s="190"/>
      <c r="I45" s="190"/>
      <c r="J45" s="190"/>
      <c r="K45" s="190"/>
      <c r="L45" s="190"/>
      <c r="M45" s="190"/>
      <c r="N45" s="190"/>
      <c r="O45" s="190"/>
      <c r="P45" s="190"/>
      <c r="Q45" s="190"/>
      <c r="R45" s="190"/>
      <c r="S45" s="190"/>
      <c r="T45" s="190"/>
      <c r="U45" s="190"/>
      <c r="V45" s="190"/>
      <c r="W45" s="190"/>
      <c r="X45" s="190"/>
      <c r="Y45" s="190"/>
      <c r="AE45" s="29"/>
      <c r="AF45" s="29"/>
      <c r="AG45" s="29"/>
      <c r="AH45" s="23"/>
      <c r="AI45" s="21"/>
      <c r="AJ45" s="21"/>
      <c r="AK45" s="21"/>
      <c r="AL45" s="21"/>
      <c r="AM45" s="21"/>
      <c r="AN45" s="21"/>
    </row>
    <row r="46" spans="1:40">
      <c r="A46" s="196">
        <v>5</v>
      </c>
      <c r="B46" s="199">
        <v>10932.374452850891</v>
      </c>
      <c r="C46" s="199">
        <v>8014.9125663906525</v>
      </c>
      <c r="D46" s="199">
        <v>18947.287019241543</v>
      </c>
      <c r="E46" s="200">
        <v>1460513.3334313412</v>
      </c>
      <c r="F46" s="190"/>
      <c r="G46" s="103" t="s">
        <v>168</v>
      </c>
      <c r="H46" s="104"/>
      <c r="I46" s="104"/>
      <c r="J46" s="104"/>
      <c r="K46" s="104"/>
      <c r="L46" s="104"/>
      <c r="M46" s="104"/>
      <c r="N46" s="104"/>
      <c r="O46" s="104"/>
      <c r="P46" s="105"/>
      <c r="Q46" s="190"/>
      <c r="R46" s="190"/>
      <c r="S46" s="190"/>
      <c r="T46" s="190"/>
      <c r="U46" s="190"/>
      <c r="V46" s="190"/>
      <c r="W46" s="190"/>
      <c r="X46" s="190"/>
      <c r="Y46" s="190"/>
      <c r="AE46" s="29"/>
      <c r="AF46" s="29"/>
      <c r="AG46" s="29"/>
      <c r="AH46" s="23"/>
      <c r="AI46" s="21"/>
      <c r="AJ46" s="21"/>
      <c r="AK46" s="21"/>
      <c r="AL46" s="21"/>
      <c r="AM46" s="21"/>
      <c r="AN46" s="21"/>
    </row>
    <row r="47" spans="1:40" ht="12.75" thickBot="1">
      <c r="B47" s="201">
        <f>SUM(B42:B46)</f>
        <v>55249.768527548957</v>
      </c>
      <c r="C47" s="201">
        <f>SUM(C42:C46)</f>
        <v>39486.666568658766</v>
      </c>
      <c r="D47" s="201">
        <f>SUM(D42:D46)</f>
        <v>94736.435096207715</v>
      </c>
      <c r="E47" s="201"/>
      <c r="F47" s="190"/>
      <c r="G47" s="91"/>
      <c r="H47" s="92" t="s">
        <v>169</v>
      </c>
      <c r="I47" s="92"/>
      <c r="J47" s="92"/>
      <c r="K47" s="92"/>
      <c r="L47" s="92"/>
      <c r="M47" s="92"/>
      <c r="N47" s="92"/>
      <c r="O47" s="92"/>
      <c r="P47" s="93"/>
      <c r="Q47" s="190"/>
      <c r="R47" s="190"/>
      <c r="S47" s="190"/>
      <c r="T47" s="190"/>
      <c r="U47" s="190"/>
      <c r="V47" s="190"/>
      <c r="W47" s="190"/>
      <c r="X47" s="190"/>
      <c r="Y47" s="190"/>
    </row>
    <row r="48" spans="1:40" ht="12.75" thickBot="1">
      <c r="A48" s="192"/>
      <c r="B48" s="192"/>
      <c r="C48" s="192"/>
      <c r="D48" s="193"/>
      <c r="E48" s="193"/>
      <c r="F48" s="193"/>
      <c r="G48" s="179"/>
      <c r="H48" s="179"/>
      <c r="I48" s="179"/>
      <c r="J48" s="179"/>
      <c r="K48" s="183"/>
      <c r="L48" s="183"/>
      <c r="M48" s="183"/>
      <c r="N48" s="183"/>
      <c r="O48" s="183"/>
      <c r="P48" s="183"/>
      <c r="Q48" s="190"/>
      <c r="R48" s="190"/>
      <c r="S48" s="190"/>
      <c r="T48" s="190"/>
      <c r="U48" s="190"/>
      <c r="V48" s="190"/>
      <c r="W48" s="190"/>
      <c r="X48" s="190"/>
      <c r="Y48" s="190"/>
    </row>
    <row r="49" spans="1:37" ht="12.75" thickBot="1">
      <c r="A49" s="106" t="s">
        <v>170</v>
      </c>
      <c r="B49" s="109"/>
      <c r="C49" s="109"/>
      <c r="D49" s="107"/>
      <c r="E49" s="108"/>
      <c r="F49" s="110"/>
      <c r="G49" s="179"/>
      <c r="H49" s="179"/>
      <c r="I49" s="179"/>
      <c r="J49" s="179"/>
      <c r="K49" s="183"/>
      <c r="L49" s="183"/>
      <c r="M49" s="183"/>
      <c r="N49" s="183"/>
      <c r="O49" s="183"/>
      <c r="P49" s="183"/>
      <c r="Q49" s="190"/>
      <c r="R49" s="190"/>
      <c r="S49" s="190"/>
      <c r="T49" s="190"/>
      <c r="U49" s="190"/>
      <c r="V49" s="190"/>
      <c r="W49" s="190"/>
      <c r="X49" s="190"/>
      <c r="Y49" s="190"/>
    </row>
    <row r="50" spans="1:37" ht="12.75" thickBot="1">
      <c r="A50" s="252"/>
      <c r="B50" s="252"/>
      <c r="C50" s="252"/>
      <c r="D50" s="252"/>
      <c r="E50" s="252"/>
      <c r="F50" s="252"/>
      <c r="G50" s="252"/>
      <c r="H50" s="252"/>
      <c r="I50" s="252"/>
      <c r="J50" s="252"/>
      <c r="K50" s="252"/>
      <c r="L50" s="252"/>
      <c r="M50" s="252"/>
      <c r="N50" s="253"/>
      <c r="O50" s="253"/>
      <c r="P50" s="254"/>
      <c r="Q50" s="254"/>
      <c r="R50" s="254"/>
      <c r="S50" s="190"/>
      <c r="T50" s="190"/>
      <c r="U50" s="190"/>
      <c r="V50" s="190"/>
      <c r="W50" s="190"/>
      <c r="X50" s="190"/>
      <c r="Y50" s="190"/>
      <c r="AK50" s="19" t="e">
        <f>#REF!</f>
        <v>#REF!</v>
      </c>
    </row>
    <row r="51" spans="1:37" ht="16.5" thickBot="1">
      <c r="A51" s="123"/>
      <c r="B51" s="124"/>
      <c r="C51" s="114" t="s">
        <v>172</v>
      </c>
      <c r="D51" s="114"/>
      <c r="E51" s="124"/>
      <c r="F51" s="125"/>
      <c r="G51" s="241"/>
      <c r="H51" s="242" t="s">
        <v>174</v>
      </c>
      <c r="I51" s="242"/>
      <c r="J51" s="242"/>
      <c r="K51" s="249"/>
      <c r="L51" s="246" t="s">
        <v>151</v>
      </c>
      <c r="M51" s="247"/>
      <c r="N51" s="248"/>
      <c r="O51" s="245"/>
      <c r="P51" s="245"/>
      <c r="Q51" s="245"/>
      <c r="R51" s="189"/>
      <c r="S51" s="173"/>
      <c r="T51" s="190"/>
      <c r="U51" s="190"/>
      <c r="V51" s="190"/>
      <c r="W51" s="190"/>
      <c r="X51" s="190"/>
      <c r="Y51" s="190"/>
      <c r="AK51" s="19" t="e">
        <f t="shared" ref="AK51:AK107" si="0">AK50</f>
        <v>#REF!</v>
      </c>
    </row>
    <row r="52" spans="1:37" ht="15.75">
      <c r="A52" s="173" t="s">
        <v>173</v>
      </c>
      <c r="B52" s="191"/>
      <c r="C52" s="243"/>
      <c r="D52" s="243"/>
      <c r="E52" s="191"/>
      <c r="F52" s="191"/>
      <c r="G52" s="190"/>
      <c r="H52" s="190"/>
      <c r="I52" s="190"/>
      <c r="J52" s="190"/>
      <c r="K52" s="211" t="s">
        <v>106</v>
      </c>
      <c r="L52" s="205"/>
      <c r="M52" s="205"/>
      <c r="N52" s="205"/>
      <c r="O52" s="205"/>
      <c r="P52" s="205"/>
      <c r="Q52" s="205"/>
      <c r="R52" s="206"/>
      <c r="S52" s="173"/>
      <c r="T52" s="190"/>
      <c r="U52" s="190"/>
      <c r="V52" s="190"/>
      <c r="W52" s="190"/>
      <c r="X52" s="190"/>
      <c r="Y52" s="190"/>
      <c r="AK52" s="19" t="e">
        <f t="shared" si="0"/>
        <v>#REF!</v>
      </c>
    </row>
    <row r="53" spans="1:37" ht="15">
      <c r="A53" s="173" t="s">
        <v>289</v>
      </c>
      <c r="B53" s="173"/>
      <c r="C53" s="244"/>
      <c r="D53" s="244"/>
      <c r="E53" s="173"/>
      <c r="F53" s="173"/>
      <c r="G53" s="190"/>
      <c r="H53" s="190"/>
      <c r="I53" s="190"/>
      <c r="J53" s="190"/>
      <c r="K53" s="250" t="s">
        <v>107</v>
      </c>
      <c r="L53" s="192"/>
      <c r="M53" s="192"/>
      <c r="N53" s="192"/>
      <c r="O53" s="192"/>
      <c r="P53" s="192"/>
      <c r="Q53" s="192"/>
      <c r="R53" s="251"/>
      <c r="S53" s="192"/>
      <c r="T53" s="190"/>
      <c r="U53" s="190"/>
      <c r="V53" s="190"/>
      <c r="W53" s="190"/>
      <c r="X53" s="190"/>
      <c r="Y53" s="190"/>
      <c r="AK53" s="19" t="e">
        <f t="shared" si="0"/>
        <v>#REF!</v>
      </c>
    </row>
    <row r="54" spans="1:37" ht="15">
      <c r="A54" s="173" t="s">
        <v>282</v>
      </c>
      <c r="B54" s="173"/>
      <c r="C54" s="244"/>
      <c r="D54" s="244"/>
      <c r="E54" s="173"/>
      <c r="F54" s="173" t="s">
        <v>288</v>
      </c>
      <c r="G54" s="190"/>
      <c r="H54" s="190"/>
      <c r="I54" s="190"/>
      <c r="J54" s="190"/>
      <c r="K54" s="250"/>
      <c r="L54" s="192"/>
      <c r="M54" s="192"/>
      <c r="N54" s="192"/>
      <c r="O54" s="192"/>
      <c r="P54" s="192"/>
      <c r="Q54" s="192"/>
      <c r="R54" s="251"/>
      <c r="S54" s="192"/>
      <c r="T54" s="190"/>
      <c r="U54" s="190"/>
      <c r="V54" s="190"/>
      <c r="W54" s="190"/>
      <c r="X54" s="190"/>
      <c r="Y54" s="190"/>
    </row>
    <row r="55" spans="1:37" ht="15">
      <c r="A55" s="173" t="s">
        <v>280</v>
      </c>
      <c r="B55" s="173"/>
      <c r="C55" s="244"/>
      <c r="D55" s="244"/>
      <c r="E55" s="173"/>
      <c r="F55" s="173"/>
      <c r="G55" s="173"/>
      <c r="H55" s="173"/>
      <c r="I55" s="173"/>
      <c r="J55" s="173"/>
      <c r="K55" s="212" t="s">
        <v>175</v>
      </c>
      <c r="L55" s="173"/>
      <c r="M55" s="173"/>
      <c r="N55" s="173"/>
      <c r="O55" s="173"/>
      <c r="P55" s="173"/>
      <c r="Q55" s="173"/>
      <c r="R55" s="208"/>
      <c r="S55" s="173"/>
      <c r="T55" s="190"/>
      <c r="U55" s="190"/>
      <c r="V55" s="190"/>
      <c r="W55" s="190"/>
      <c r="X55" s="190"/>
      <c r="Y55" s="190"/>
      <c r="AK55" s="19" t="e">
        <f>AK53</f>
        <v>#REF!</v>
      </c>
    </row>
    <row r="56" spans="1:37" ht="15">
      <c r="A56" s="173" t="s">
        <v>281</v>
      </c>
      <c r="B56" s="173"/>
      <c r="C56" s="244"/>
      <c r="D56" s="244"/>
      <c r="E56" s="173"/>
      <c r="F56" s="173"/>
      <c r="G56" s="173"/>
      <c r="H56" s="173"/>
      <c r="I56" s="173"/>
      <c r="J56" s="173"/>
      <c r="K56" s="212" t="s">
        <v>176</v>
      </c>
      <c r="L56" s="173"/>
      <c r="M56" s="173"/>
      <c r="N56" s="173"/>
      <c r="O56" s="173"/>
      <c r="P56" s="173"/>
      <c r="Q56" s="173"/>
      <c r="R56" s="208"/>
      <c r="S56" s="173"/>
      <c r="T56" s="190"/>
      <c r="U56" s="190"/>
      <c r="V56" s="190"/>
      <c r="W56" s="190"/>
      <c r="X56" s="190"/>
      <c r="Y56" s="190"/>
      <c r="AK56" s="19" t="e">
        <f t="shared" si="0"/>
        <v>#REF!</v>
      </c>
    </row>
    <row r="57" spans="1:37" ht="15.75">
      <c r="A57" s="173" t="s">
        <v>283</v>
      </c>
      <c r="B57" s="191"/>
      <c r="C57" s="243"/>
      <c r="D57" s="243"/>
      <c r="E57" s="191"/>
      <c r="F57" s="191"/>
      <c r="G57" s="190"/>
      <c r="H57" s="190"/>
      <c r="I57" s="190"/>
      <c r="J57" s="190"/>
      <c r="K57" s="212" t="s">
        <v>177</v>
      </c>
      <c r="L57" s="173"/>
      <c r="M57" s="173"/>
      <c r="N57" s="173"/>
      <c r="O57" s="173"/>
      <c r="P57" s="173"/>
      <c r="Q57" s="173"/>
      <c r="R57" s="208"/>
      <c r="S57" s="173"/>
      <c r="T57" s="190"/>
      <c r="U57" s="190"/>
      <c r="V57" s="190"/>
      <c r="W57" s="190"/>
      <c r="X57" s="190"/>
      <c r="Y57" s="190"/>
      <c r="AK57" s="19" t="e">
        <f t="shared" si="0"/>
        <v>#REF!</v>
      </c>
    </row>
    <row r="58" spans="1:37" ht="16.5" thickBot="1">
      <c r="A58" s="173" t="s">
        <v>180</v>
      </c>
      <c r="B58" s="191"/>
      <c r="C58" s="243"/>
      <c r="D58" s="243"/>
      <c r="E58" s="191"/>
      <c r="F58" s="191"/>
      <c r="G58" s="173"/>
      <c r="H58" s="173"/>
      <c r="I58" s="173"/>
      <c r="J58" s="173"/>
      <c r="K58" s="212" t="s">
        <v>178</v>
      </c>
      <c r="L58" s="175"/>
      <c r="M58" s="175"/>
      <c r="N58" s="175"/>
      <c r="O58" s="175"/>
      <c r="P58" s="175"/>
      <c r="Q58" s="175"/>
      <c r="R58" s="203"/>
      <c r="S58" s="173"/>
      <c r="T58" s="190"/>
      <c r="U58" s="190"/>
      <c r="V58" s="190"/>
      <c r="W58" s="190"/>
      <c r="X58" s="190"/>
      <c r="Y58" s="190"/>
      <c r="AK58" s="19" t="e">
        <f t="shared" si="0"/>
        <v>#REF!</v>
      </c>
    </row>
    <row r="59" spans="1:37" ht="12.75" thickBot="1">
      <c r="A59" s="173" t="s">
        <v>284</v>
      </c>
      <c r="B59" s="173"/>
      <c r="C59" s="173"/>
      <c r="D59" s="173"/>
      <c r="E59" s="173"/>
      <c r="F59" s="173"/>
      <c r="G59" s="173"/>
      <c r="H59" s="173"/>
      <c r="I59" s="173"/>
      <c r="J59" s="173"/>
      <c r="K59" s="458" t="s">
        <v>179</v>
      </c>
      <c r="L59" s="239"/>
      <c r="M59" s="239"/>
      <c r="N59" s="239"/>
      <c r="O59" s="239"/>
      <c r="P59" s="239"/>
      <c r="Q59" s="239"/>
      <c r="R59" s="240"/>
      <c r="S59" s="191"/>
      <c r="T59" s="190"/>
      <c r="U59" s="190"/>
      <c r="V59" s="190"/>
      <c r="W59" s="190"/>
      <c r="X59" s="190"/>
      <c r="Y59" s="190"/>
      <c r="AK59" s="19" t="e">
        <f t="shared" si="0"/>
        <v>#REF!</v>
      </c>
    </row>
    <row r="60" spans="1:37" ht="12.75" thickBot="1">
      <c r="A60" s="173" t="s">
        <v>285</v>
      </c>
      <c r="B60" s="173"/>
      <c r="C60" s="173"/>
      <c r="D60" s="173"/>
      <c r="E60" s="173"/>
      <c r="F60" s="173"/>
      <c r="G60" s="173"/>
      <c r="H60" s="173"/>
      <c r="I60" s="173"/>
      <c r="J60" s="173"/>
      <c r="K60" s="173"/>
      <c r="L60" s="190"/>
      <c r="M60" s="273" t="s">
        <v>279</v>
      </c>
      <c r="N60" s="274"/>
      <c r="O60" s="274"/>
      <c r="P60" s="275"/>
      <c r="Q60" s="190"/>
      <c r="R60" s="190"/>
      <c r="S60" s="173"/>
      <c r="T60" s="173"/>
      <c r="U60" s="190"/>
      <c r="V60" s="190"/>
      <c r="W60" s="190"/>
      <c r="X60" s="190"/>
      <c r="Y60" s="190"/>
      <c r="AK60" s="19" t="e">
        <f t="shared" si="0"/>
        <v>#REF!</v>
      </c>
    </row>
    <row r="61" spans="1:37" ht="12.75" thickBot="1">
      <c r="A61" s="192" t="s">
        <v>286</v>
      </c>
      <c r="B61" s="192"/>
      <c r="C61" s="192"/>
      <c r="D61" s="192"/>
      <c r="E61" s="192"/>
      <c r="F61" s="192"/>
      <c r="G61" s="457"/>
      <c r="H61" s="457"/>
      <c r="I61" s="457"/>
      <c r="J61" s="457"/>
      <c r="K61" s="173"/>
      <c r="L61" s="190"/>
      <c r="M61" s="190"/>
      <c r="N61" s="190"/>
      <c r="O61" s="190"/>
      <c r="P61" s="190"/>
      <c r="Q61" s="190"/>
      <c r="R61" s="190"/>
      <c r="S61" s="190"/>
      <c r="T61" s="173"/>
      <c r="U61" s="190"/>
      <c r="V61" s="190"/>
      <c r="W61" s="190"/>
      <c r="X61" s="190"/>
      <c r="Y61" s="190"/>
      <c r="AK61" s="19" t="e">
        <f t="shared" si="0"/>
        <v>#REF!</v>
      </c>
    </row>
    <row r="62" spans="1:37">
      <c r="A62" s="192" t="s">
        <v>287</v>
      </c>
      <c r="B62" s="457"/>
      <c r="C62" s="457"/>
      <c r="D62" s="457"/>
      <c r="E62" s="457"/>
      <c r="F62" s="457"/>
      <c r="G62" s="457"/>
      <c r="H62" s="457"/>
      <c r="I62" s="457"/>
      <c r="J62" s="457"/>
      <c r="K62" s="173"/>
      <c r="L62" s="587" t="s">
        <v>225</v>
      </c>
      <c r="M62" s="588"/>
      <c r="N62" s="588"/>
      <c r="O62" s="588"/>
      <c r="P62" s="588"/>
      <c r="Q62" s="589"/>
      <c r="R62" s="585"/>
      <c r="S62" s="585"/>
      <c r="T62" s="594"/>
      <c r="U62" s="190"/>
      <c r="V62" s="190"/>
      <c r="W62" s="190"/>
      <c r="X62" s="190"/>
      <c r="Y62" s="190"/>
      <c r="AK62" s="19" t="e">
        <f t="shared" si="0"/>
        <v>#REF!</v>
      </c>
    </row>
    <row r="63" spans="1:37" ht="12.75" thickBot="1">
      <c r="A63" s="173" t="s">
        <v>290</v>
      </c>
      <c r="B63" s="173"/>
      <c r="C63" s="173"/>
      <c r="D63" s="173"/>
      <c r="E63" s="173"/>
      <c r="F63" s="173"/>
      <c r="G63" s="173"/>
      <c r="H63" s="173"/>
      <c r="I63" s="173"/>
      <c r="J63" s="173"/>
      <c r="K63" s="173"/>
      <c r="L63" s="590" t="s">
        <v>327</v>
      </c>
      <c r="M63" s="591"/>
      <c r="N63" s="591"/>
      <c r="O63" s="591"/>
      <c r="P63" s="591"/>
      <c r="Q63" s="591"/>
      <c r="R63" s="592"/>
      <c r="S63" s="593"/>
      <c r="T63" s="595"/>
      <c r="U63" s="190"/>
      <c r="V63" s="190"/>
      <c r="W63" s="190"/>
      <c r="X63" s="190"/>
      <c r="Y63" s="190"/>
      <c r="AK63" s="19" t="e">
        <f t="shared" si="0"/>
        <v>#REF!</v>
      </c>
    </row>
    <row r="64" spans="1:37">
      <c r="A64" s="190" t="s">
        <v>292</v>
      </c>
      <c r="B64" s="190"/>
      <c r="C64" s="190"/>
      <c r="D64" s="190"/>
      <c r="E64" s="190"/>
      <c r="F64" s="456"/>
      <c r="G64" s="456"/>
      <c r="H64" s="456"/>
      <c r="I64" s="456"/>
      <c r="J64" s="456"/>
      <c r="K64" s="456"/>
      <c r="L64" s="587" t="s">
        <v>325</v>
      </c>
      <c r="M64" s="588"/>
      <c r="N64" s="588"/>
      <c r="O64" s="588"/>
      <c r="P64" s="588"/>
      <c r="Q64" s="589"/>
      <c r="R64" s="254"/>
      <c r="S64" s="254"/>
      <c r="T64" s="254"/>
      <c r="U64" s="190"/>
      <c r="V64" s="190"/>
      <c r="W64" s="190"/>
      <c r="X64" s="190"/>
      <c r="Y64" s="190"/>
      <c r="AK64" s="19" t="e">
        <f t="shared" si="0"/>
        <v>#REF!</v>
      </c>
    </row>
    <row r="65" spans="1:37" ht="12.75" thickBot="1">
      <c r="A65" s="173" t="s">
        <v>293</v>
      </c>
      <c r="B65" s="173"/>
      <c r="C65" s="173"/>
      <c r="D65" s="173"/>
      <c r="E65" s="173"/>
      <c r="F65" s="191"/>
      <c r="G65" s="191"/>
      <c r="H65" s="191"/>
      <c r="I65" s="191"/>
      <c r="J65" s="191"/>
      <c r="K65" s="191"/>
      <c r="L65" s="482" t="s">
        <v>326</v>
      </c>
      <c r="M65" s="483"/>
      <c r="N65" s="483"/>
      <c r="O65" s="483"/>
      <c r="P65" s="483"/>
      <c r="Q65" s="484"/>
      <c r="R65" s="254"/>
      <c r="S65" s="254"/>
      <c r="T65" s="254"/>
      <c r="U65" s="190"/>
      <c r="V65" s="190"/>
      <c r="W65" s="190"/>
      <c r="X65" s="190"/>
      <c r="Y65" s="190"/>
      <c r="AK65" s="19" t="e">
        <f t="shared" si="0"/>
        <v>#REF!</v>
      </c>
    </row>
    <row r="66" spans="1:37">
      <c r="A66" s="173"/>
      <c r="B66" s="173"/>
      <c r="C66" s="173"/>
      <c r="D66" s="173"/>
      <c r="E66" s="173"/>
      <c r="F66" s="173"/>
      <c r="G66" s="191"/>
      <c r="H66" s="191"/>
      <c r="I66" s="191"/>
      <c r="J66" s="191"/>
      <c r="K66" s="191"/>
      <c r="L66" s="190"/>
      <c r="M66" s="190"/>
      <c r="N66" s="190"/>
      <c r="O66" s="190"/>
      <c r="P66" s="190"/>
      <c r="Q66" s="190"/>
      <c r="R66" s="190"/>
      <c r="S66" s="190"/>
      <c r="T66" s="190"/>
      <c r="U66" s="190"/>
      <c r="V66" s="190"/>
      <c r="W66" s="190"/>
      <c r="X66" s="190"/>
      <c r="Y66" s="190"/>
      <c r="AK66" s="19" t="e">
        <f t="shared" si="0"/>
        <v>#REF!</v>
      </c>
    </row>
    <row r="67" spans="1:37">
      <c r="A67" s="173" t="s">
        <v>291</v>
      </c>
      <c r="B67" s="173"/>
      <c r="C67" s="173"/>
      <c r="D67" s="173"/>
      <c r="E67" s="173"/>
      <c r="F67" s="191"/>
      <c r="G67" s="191"/>
      <c r="H67" s="191"/>
      <c r="I67" s="191"/>
      <c r="J67" s="191"/>
      <c r="K67" s="191"/>
      <c r="L67" s="190"/>
      <c r="M67" s="190"/>
      <c r="N67" s="190"/>
      <c r="O67" s="190"/>
      <c r="P67" s="190"/>
      <c r="Q67" s="190"/>
      <c r="R67" s="190"/>
      <c r="S67" s="190"/>
      <c r="T67" s="190"/>
      <c r="U67" s="190"/>
      <c r="V67" s="190"/>
      <c r="W67" s="190"/>
      <c r="X67" s="190"/>
      <c r="Y67" s="190"/>
      <c r="AK67" s="19" t="e">
        <f t="shared" si="0"/>
        <v>#REF!</v>
      </c>
    </row>
    <row r="68" spans="1:37">
      <c r="A68" s="173" t="s">
        <v>294</v>
      </c>
      <c r="B68" s="173"/>
      <c r="C68" s="173"/>
      <c r="D68" s="173"/>
      <c r="E68" s="173"/>
      <c r="F68" s="173"/>
      <c r="G68" s="173"/>
      <c r="H68" s="173"/>
      <c r="I68" s="173"/>
      <c r="J68" s="173"/>
      <c r="K68" s="173"/>
      <c r="L68" s="190"/>
      <c r="M68" s="190"/>
      <c r="N68" s="190"/>
      <c r="O68" s="190"/>
      <c r="P68" s="190"/>
      <c r="Q68" s="190"/>
      <c r="R68" s="190"/>
      <c r="S68" s="190"/>
      <c r="T68" s="190"/>
      <c r="U68" s="190"/>
      <c r="V68" s="190"/>
      <c r="W68" s="190"/>
      <c r="X68" s="190"/>
      <c r="Y68" s="190"/>
      <c r="AK68" s="19" t="e">
        <f t="shared" si="0"/>
        <v>#REF!</v>
      </c>
    </row>
    <row r="69" spans="1:37">
      <c r="A69" s="173" t="s">
        <v>295</v>
      </c>
      <c r="B69" s="173"/>
      <c r="C69" s="173"/>
      <c r="D69" s="173"/>
      <c r="E69" s="173"/>
      <c r="F69" s="173"/>
      <c r="G69" s="173"/>
      <c r="H69" s="173"/>
      <c r="I69" s="173"/>
      <c r="J69" s="173"/>
      <c r="K69" s="173"/>
      <c r="L69" s="173"/>
      <c r="M69" s="190"/>
      <c r="N69" s="190"/>
      <c r="O69" s="190"/>
      <c r="P69" s="190"/>
      <c r="Q69" s="190"/>
      <c r="R69" s="190"/>
      <c r="S69" s="190"/>
      <c r="T69" s="190"/>
      <c r="U69" s="190"/>
      <c r="V69" s="190"/>
      <c r="W69" s="190"/>
      <c r="X69" s="190"/>
      <c r="Y69" s="190"/>
      <c r="AK69" s="19" t="e">
        <f t="shared" si="0"/>
        <v>#REF!</v>
      </c>
    </row>
    <row r="70" spans="1:37" ht="12.75">
      <c r="A70" s="173" t="s">
        <v>296</v>
      </c>
      <c r="B70" s="173"/>
      <c r="C70" s="173"/>
      <c r="D70" s="173"/>
      <c r="E70" s="173"/>
      <c r="F70" s="173"/>
      <c r="G70" s="459"/>
      <c r="H70" s="459"/>
      <c r="I70" s="459"/>
      <c r="J70" s="459"/>
      <c r="K70" s="459"/>
      <c r="L70" s="459"/>
      <c r="M70" s="459"/>
      <c r="N70" s="173"/>
      <c r="O70" s="173"/>
      <c r="P70" s="173"/>
      <c r="Q70" s="190"/>
      <c r="R70" s="190"/>
      <c r="S70" s="190"/>
      <c r="T70" s="190"/>
      <c r="U70" s="190"/>
      <c r="V70" s="190"/>
      <c r="W70" s="190"/>
      <c r="X70" s="190"/>
      <c r="Y70" s="190"/>
      <c r="AK70" s="19" t="e">
        <f t="shared" si="0"/>
        <v>#REF!</v>
      </c>
    </row>
    <row r="71" spans="1:37">
      <c r="A71" s="173" t="s">
        <v>297</v>
      </c>
      <c r="B71" s="173"/>
      <c r="C71" s="173"/>
      <c r="D71" s="173"/>
      <c r="E71" s="173"/>
      <c r="F71" s="173"/>
      <c r="G71" s="173"/>
      <c r="H71" s="173"/>
      <c r="I71" s="173"/>
      <c r="J71" s="173"/>
      <c r="K71" s="173"/>
      <c r="L71" s="173"/>
      <c r="M71" s="190"/>
      <c r="N71" s="190"/>
      <c r="O71" s="190"/>
      <c r="P71" s="190"/>
      <c r="Q71" s="190"/>
      <c r="R71" s="190"/>
      <c r="S71" s="190"/>
      <c r="T71" s="190"/>
      <c r="U71" s="190"/>
      <c r="V71" s="190"/>
      <c r="W71" s="190"/>
      <c r="X71" s="190"/>
      <c r="Y71" s="190"/>
      <c r="AK71" s="19" t="e">
        <f t="shared" si="0"/>
        <v>#REF!</v>
      </c>
    </row>
    <row r="72" spans="1:37">
      <c r="A72" s="173" t="s">
        <v>298</v>
      </c>
      <c r="B72" s="173"/>
      <c r="C72" s="173"/>
      <c r="D72" s="173"/>
      <c r="E72" s="173"/>
      <c r="F72" s="173"/>
      <c r="G72" s="173"/>
      <c r="H72" s="173"/>
      <c r="I72" s="173"/>
      <c r="J72" s="173"/>
      <c r="K72" s="173"/>
      <c r="L72" s="173"/>
      <c r="M72" s="190"/>
      <c r="N72" s="190"/>
      <c r="O72" s="190"/>
      <c r="P72" s="190"/>
      <c r="Q72" s="190"/>
      <c r="R72" s="190"/>
      <c r="S72" s="190"/>
      <c r="T72" s="190"/>
      <c r="U72" s="190"/>
      <c r="V72" s="190"/>
      <c r="W72" s="190"/>
      <c r="X72" s="190"/>
      <c r="Y72" s="190"/>
      <c r="AK72" s="19" t="e">
        <f t="shared" si="0"/>
        <v>#REF!</v>
      </c>
    </row>
    <row r="73" spans="1:37">
      <c r="A73" s="191"/>
      <c r="B73" s="191" t="s">
        <v>241</v>
      </c>
      <c r="C73" s="460" t="s">
        <v>299</v>
      </c>
      <c r="D73" s="461"/>
      <c r="E73" s="461"/>
      <c r="F73" s="461"/>
      <c r="G73" s="461"/>
      <c r="H73" s="461"/>
      <c r="I73" s="461"/>
      <c r="J73" s="461"/>
      <c r="K73" s="461"/>
      <c r="L73" s="461"/>
      <c r="M73" s="461"/>
      <c r="N73" s="462"/>
      <c r="O73" s="190"/>
      <c r="P73" s="190"/>
      <c r="Q73" s="190"/>
      <c r="R73" s="190"/>
      <c r="S73" s="190"/>
      <c r="T73" s="190"/>
      <c r="U73" s="190"/>
      <c r="V73" s="190"/>
      <c r="W73" s="190"/>
      <c r="X73" s="190"/>
      <c r="Y73" s="190"/>
      <c r="AK73" s="19" t="e">
        <f t="shared" si="0"/>
        <v>#REF!</v>
      </c>
    </row>
    <row r="74" spans="1:37" ht="12.75" thickBot="1">
      <c r="A74" s="191"/>
      <c r="B74" s="191"/>
      <c r="C74" s="486" t="s">
        <v>302</v>
      </c>
      <c r="D74" s="404"/>
      <c r="E74" s="404"/>
      <c r="F74" s="404"/>
      <c r="G74" s="404"/>
      <c r="H74" s="404"/>
      <c r="I74" s="404"/>
      <c r="J74" s="404"/>
      <c r="K74" s="404"/>
      <c r="L74" s="404"/>
      <c r="M74" s="463"/>
      <c r="N74" s="464"/>
      <c r="O74" s="190"/>
      <c r="P74" s="190"/>
      <c r="Q74" s="190"/>
      <c r="R74" s="190"/>
      <c r="S74" s="190"/>
      <c r="T74" s="190"/>
      <c r="U74" s="190"/>
      <c r="V74" s="190"/>
      <c r="W74" s="190"/>
      <c r="X74" s="190"/>
      <c r="Y74" s="190"/>
    </row>
    <row r="75" spans="1:37" ht="12.75" thickBot="1">
      <c r="A75" s="191"/>
      <c r="B75" s="191"/>
      <c r="C75" s="448" t="s">
        <v>303</v>
      </c>
      <c r="D75" s="487"/>
      <c r="E75" s="487"/>
      <c r="F75" s="487"/>
      <c r="G75" s="487"/>
      <c r="H75" s="487"/>
      <c r="I75" s="487"/>
      <c r="J75" s="487"/>
      <c r="K75" s="487"/>
      <c r="L75" s="488"/>
      <c r="M75" s="190"/>
      <c r="N75" s="190"/>
      <c r="O75" s="190"/>
      <c r="P75" s="190"/>
      <c r="Q75" s="190"/>
      <c r="R75" s="190"/>
      <c r="S75" s="190"/>
      <c r="T75" s="190"/>
      <c r="U75" s="190"/>
      <c r="V75" s="190"/>
      <c r="W75" s="190"/>
      <c r="X75" s="190"/>
      <c r="Y75" s="190"/>
      <c r="AK75" s="19" t="e">
        <f>AK73</f>
        <v>#REF!</v>
      </c>
    </row>
    <row r="76" spans="1:37" ht="12.75" thickBot="1">
      <c r="A76" s="183"/>
      <c r="B76" s="183"/>
      <c r="C76" s="183"/>
      <c r="D76" s="183"/>
      <c r="E76" s="183"/>
      <c r="F76" s="183"/>
      <c r="G76" s="183"/>
      <c r="H76" s="183"/>
      <c r="I76" s="183"/>
      <c r="J76" s="183"/>
      <c r="K76" s="183"/>
      <c r="L76" s="183"/>
      <c r="M76" s="183"/>
      <c r="N76" s="183"/>
      <c r="O76" s="183"/>
      <c r="P76" s="183"/>
      <c r="Q76" s="183"/>
      <c r="R76" s="183"/>
      <c r="S76" s="190"/>
      <c r="T76" s="190"/>
      <c r="U76" s="190"/>
      <c r="V76" s="190"/>
      <c r="W76" s="190"/>
      <c r="X76" s="190"/>
      <c r="Y76" s="190"/>
      <c r="AK76" s="19" t="e">
        <f t="shared" si="0"/>
        <v>#REF!</v>
      </c>
    </row>
    <row r="77" spans="1:37" ht="12.75" thickBot="1">
      <c r="A77" s="183"/>
      <c r="B77" s="183"/>
      <c r="C77" s="123" t="s">
        <v>233</v>
      </c>
      <c r="D77" s="124"/>
      <c r="E77" s="124"/>
      <c r="F77" s="124"/>
      <c r="G77" s="124"/>
      <c r="H77" s="125"/>
      <c r="I77" s="183"/>
      <c r="J77" s="183"/>
      <c r="K77" s="183"/>
      <c r="L77" s="183"/>
      <c r="M77" s="183"/>
      <c r="N77" s="508"/>
      <c r="O77" s="508"/>
      <c r="P77" s="509"/>
      <c r="Q77" s="183"/>
      <c r="R77" s="183"/>
      <c r="S77" s="190"/>
      <c r="T77" s="190"/>
      <c r="U77" s="190"/>
      <c r="V77" s="190"/>
      <c r="W77" s="190"/>
      <c r="X77" s="190"/>
      <c r="Y77" s="190"/>
    </row>
    <row r="78" spans="1:37" ht="12.75">
      <c r="A78" s="183"/>
      <c r="B78" s="183"/>
      <c r="C78" s="183"/>
      <c r="D78" s="183"/>
      <c r="E78" s="183"/>
      <c r="F78" s="586" t="s">
        <v>324</v>
      </c>
      <c r="G78" s="586"/>
      <c r="H78" s="586"/>
      <c r="I78" s="586"/>
      <c r="J78" s="586"/>
      <c r="K78" s="586"/>
      <c r="L78" s="586"/>
      <c r="M78" s="183"/>
      <c r="N78" s="421" t="s">
        <v>310</v>
      </c>
      <c r="O78" s="421"/>
      <c r="P78" s="479"/>
      <c r="Q78" s="183"/>
      <c r="R78" s="183"/>
      <c r="S78" s="190"/>
      <c r="T78" s="190"/>
      <c r="U78" s="190"/>
      <c r="V78" s="190"/>
      <c r="W78" s="190"/>
      <c r="X78" s="190"/>
      <c r="Y78" s="190"/>
      <c r="AK78" s="19" t="e">
        <f>AK76</f>
        <v>#REF!</v>
      </c>
    </row>
    <row r="79" spans="1:37" ht="13.5" thickBot="1">
      <c r="A79" s="183"/>
      <c r="B79" s="183"/>
      <c r="C79" s="183"/>
      <c r="D79" s="183"/>
      <c r="E79" s="183"/>
      <c r="F79" s="586" t="s">
        <v>142</v>
      </c>
      <c r="G79" s="586"/>
      <c r="H79" s="586"/>
      <c r="I79" s="586"/>
      <c r="J79" s="586"/>
      <c r="K79" s="586"/>
      <c r="L79" s="586"/>
      <c r="M79" s="183"/>
      <c r="N79" s="421" t="s">
        <v>311</v>
      </c>
      <c r="O79" s="421"/>
      <c r="P79" s="479"/>
      <c r="Q79" s="183"/>
      <c r="R79" s="183"/>
      <c r="S79" s="190"/>
      <c r="T79" s="190"/>
      <c r="U79" s="190"/>
      <c r="V79" s="190"/>
      <c r="W79" s="190"/>
      <c r="X79" s="190"/>
      <c r="Y79" s="190"/>
    </row>
    <row r="80" spans="1:37" ht="16.5" thickBot="1">
      <c r="A80" s="423" t="s">
        <v>209</v>
      </c>
      <c r="B80" s="424"/>
      <c r="C80" s="265"/>
      <c r="D80" s="183"/>
      <c r="E80" s="183"/>
      <c r="F80" s="258"/>
      <c r="G80" s="259" t="s">
        <v>226</v>
      </c>
      <c r="H80" s="259"/>
      <c r="I80" s="259"/>
      <c r="J80" s="259"/>
      <c r="K80" s="260"/>
      <c r="L80" s="261"/>
      <c r="N80" s="510" t="s">
        <v>312</v>
      </c>
      <c r="O80" s="421"/>
      <c r="P80" s="479"/>
      <c r="Q80" s="183"/>
      <c r="R80" s="183"/>
      <c r="S80" s="190"/>
      <c r="T80" s="190"/>
      <c r="U80" s="190"/>
      <c r="V80" s="190"/>
      <c r="W80" s="190"/>
      <c r="X80" s="190"/>
      <c r="Y80" s="190"/>
      <c r="AK80" s="19" t="e">
        <f>AK78</f>
        <v>#REF!</v>
      </c>
    </row>
    <row r="81" spans="1:48" ht="12.75">
      <c r="A81" s="156" t="s">
        <v>142</v>
      </c>
      <c r="B81" s="157"/>
      <c r="C81" s="257">
        <v>1000000</v>
      </c>
      <c r="D81" s="170" t="s">
        <v>24</v>
      </c>
      <c r="E81" s="141" t="s">
        <v>14</v>
      </c>
      <c r="F81" s="127"/>
      <c r="G81" s="127"/>
      <c r="H81" s="127"/>
      <c r="I81" s="127"/>
      <c r="J81" s="127"/>
      <c r="K81" s="127"/>
      <c r="L81" s="127"/>
      <c r="M81" s="183"/>
      <c r="N81" s="183"/>
      <c r="O81" s="183"/>
      <c r="P81" s="183"/>
      <c r="Q81" s="183"/>
      <c r="R81" s="183"/>
      <c r="S81" s="190"/>
      <c r="T81" s="190"/>
      <c r="U81" s="190"/>
      <c r="V81" s="190"/>
      <c r="W81" s="190"/>
      <c r="X81" s="190"/>
      <c r="Y81" s="190"/>
    </row>
    <row r="82" spans="1:48" ht="13.5" thickBot="1">
      <c r="A82" s="156" t="s">
        <v>3</v>
      </c>
      <c r="B82" s="157"/>
      <c r="C82" s="153">
        <v>9</v>
      </c>
      <c r="D82" s="170" t="s">
        <v>24</v>
      </c>
      <c r="E82" s="141" t="s">
        <v>14</v>
      </c>
      <c r="F82" s="137" t="s">
        <v>144</v>
      </c>
      <c r="G82" s="138" t="s">
        <v>200</v>
      </c>
      <c r="H82" s="138" t="s">
        <v>200</v>
      </c>
      <c r="I82" s="138" t="s">
        <v>200</v>
      </c>
      <c r="J82" s="138" t="s">
        <v>200</v>
      </c>
      <c r="K82" s="138" t="s">
        <v>200</v>
      </c>
      <c r="L82" s="138" t="s">
        <v>200</v>
      </c>
      <c r="M82" s="183"/>
      <c r="N82" s="183"/>
      <c r="O82" s="183"/>
      <c r="P82" s="183"/>
      <c r="Q82" s="183"/>
      <c r="R82" s="183"/>
      <c r="S82" s="190"/>
      <c r="T82" s="190"/>
      <c r="U82" s="190"/>
      <c r="V82" s="190"/>
      <c r="W82" s="190"/>
      <c r="X82" s="190"/>
      <c r="Y82" s="190"/>
    </row>
    <row r="83" spans="1:48" ht="13.5" thickBot="1">
      <c r="A83" s="156" t="s">
        <v>2</v>
      </c>
      <c r="B83" s="157"/>
      <c r="C83" s="154">
        <v>84</v>
      </c>
      <c r="D83" s="141" t="s">
        <v>181</v>
      </c>
      <c r="E83" s="141"/>
      <c r="F83" s="137" t="s">
        <v>199</v>
      </c>
      <c r="G83" s="138" t="s">
        <v>201</v>
      </c>
      <c r="H83" s="138" t="s">
        <v>201</v>
      </c>
      <c r="I83" s="138" t="s">
        <v>201</v>
      </c>
      <c r="J83" s="138" t="s">
        <v>201</v>
      </c>
      <c r="K83" s="138" t="s">
        <v>201</v>
      </c>
      <c r="L83" s="138" t="s">
        <v>201</v>
      </c>
      <c r="M83" s="183" t="s">
        <v>25</v>
      </c>
      <c r="N83" s="489" t="s">
        <v>300</v>
      </c>
      <c r="O83" s="108"/>
      <c r="P83" s="108"/>
      <c r="Q83" s="490"/>
      <c r="R83" s="183"/>
      <c r="S83" s="190"/>
      <c r="T83" s="190"/>
      <c r="U83" s="190"/>
      <c r="V83" s="190"/>
      <c r="W83" s="190"/>
      <c r="X83" s="190"/>
      <c r="Y83" s="190"/>
    </row>
    <row r="84" spans="1:48">
      <c r="A84" s="156"/>
      <c r="B84" s="157"/>
      <c r="D84" s="141"/>
      <c r="E84" s="141"/>
      <c r="F84" s="137"/>
      <c r="G84" s="137"/>
      <c r="H84" s="137"/>
      <c r="I84" s="137"/>
      <c r="J84" s="137"/>
      <c r="K84" s="137"/>
      <c r="L84" s="137"/>
      <c r="M84" s="183"/>
      <c r="N84" s="183"/>
      <c r="O84" s="183"/>
      <c r="P84" s="183"/>
      <c r="Q84" s="183"/>
      <c r="R84" s="183"/>
      <c r="S84" s="190"/>
      <c r="T84" s="190"/>
      <c r="U84" s="190"/>
      <c r="V84" s="190"/>
      <c r="W84" s="190"/>
      <c r="AD84" s="19">
        <f>F202</f>
        <v>8.75</v>
      </c>
      <c r="AE84" s="19">
        <f>(400+AD84)/400</f>
        <v>1.0218750000000001</v>
      </c>
      <c r="AF84" s="19">
        <f>AE84^0.333333333333333</f>
        <v>1.0072391351333749</v>
      </c>
      <c r="AG84" s="19">
        <f>(AF84-1)*1200</f>
        <v>8.6869621600499158</v>
      </c>
      <c r="AH84" s="19">
        <f>AL84</f>
        <v>75000</v>
      </c>
      <c r="AI84" s="19">
        <f>AM84</f>
        <v>48</v>
      </c>
      <c r="AJ84" s="22">
        <f>PMT(AG84/1200,AI84,-AH84)</f>
        <v>1855.2500265400222</v>
      </c>
      <c r="AL84" s="19">
        <f>E202</f>
        <v>75000</v>
      </c>
      <c r="AM84" s="19">
        <f>G202</f>
        <v>48</v>
      </c>
      <c r="AN84" s="19">
        <v>9</v>
      </c>
      <c r="AV84" s="22">
        <f>AJ84</f>
        <v>1855.2500265400222</v>
      </c>
    </row>
    <row r="85" spans="1:48" ht="12.75">
      <c r="A85" s="156" t="s">
        <v>143</v>
      </c>
      <c r="B85" s="157"/>
      <c r="C85" s="155">
        <f>PMT(AH127/1200,C83,-C81)</f>
        <v>16055.264435351457</v>
      </c>
      <c r="D85" s="172" t="s">
        <v>198</v>
      </c>
      <c r="E85" s="26"/>
      <c r="F85" s="139" t="s">
        <v>191</v>
      </c>
      <c r="G85" s="139" t="s">
        <v>192</v>
      </c>
      <c r="H85" s="139" t="s">
        <v>193</v>
      </c>
      <c r="I85" s="139" t="s">
        <v>194</v>
      </c>
      <c r="J85" s="139" t="s">
        <v>195</v>
      </c>
      <c r="K85" s="139" t="s">
        <v>196</v>
      </c>
      <c r="L85" s="139" t="s">
        <v>197</v>
      </c>
      <c r="M85" s="183"/>
      <c r="N85" s="183"/>
      <c r="O85" s="183"/>
      <c r="P85" s="183"/>
      <c r="Q85" s="183"/>
      <c r="R85" s="183"/>
      <c r="S85" s="190"/>
      <c r="T85" s="190"/>
      <c r="U85" s="190"/>
      <c r="V85" s="190"/>
      <c r="W85" s="190"/>
    </row>
    <row r="86" spans="1:48" ht="12.75">
      <c r="A86" s="150" t="s">
        <v>92</v>
      </c>
      <c r="B86" s="152"/>
      <c r="C86" s="171">
        <f>C81*(Z110-1)</f>
        <v>7444.4427491575652</v>
      </c>
      <c r="D86" s="141" t="s">
        <v>210</v>
      </c>
      <c r="E86" s="141"/>
      <c r="F86" s="140">
        <f>C86*1.1</f>
        <v>8188.8870240733222</v>
      </c>
      <c r="G86" s="140">
        <f t="shared" ref="G86:L86" si="1">F86*1.04</f>
        <v>8516.4425050362552</v>
      </c>
      <c r="H86" s="140">
        <f t="shared" si="1"/>
        <v>8857.1002052377062</v>
      </c>
      <c r="I86" s="140">
        <f t="shared" si="1"/>
        <v>9211.3842134472143</v>
      </c>
      <c r="J86" s="140">
        <f t="shared" si="1"/>
        <v>9579.839581985103</v>
      </c>
      <c r="K86" s="140">
        <f t="shared" si="1"/>
        <v>9963.0331652645073</v>
      </c>
      <c r="L86" s="140">
        <f t="shared" si="1"/>
        <v>10361.554491875087</v>
      </c>
      <c r="M86" s="183"/>
      <c r="N86" s="183"/>
      <c r="O86" s="183"/>
      <c r="P86" s="183"/>
      <c r="Q86" s="183"/>
      <c r="R86" s="183"/>
      <c r="S86" s="190"/>
      <c r="T86" s="190"/>
      <c r="U86" s="190"/>
      <c r="V86" s="190"/>
      <c r="W86" s="190"/>
    </row>
    <row r="87" spans="1:48" ht="13.5" thickBot="1">
      <c r="A87" s="183"/>
      <c r="B87" s="141"/>
      <c r="C87" s="142"/>
      <c r="D87" s="141"/>
      <c r="E87" s="141"/>
      <c r="F87" s="143"/>
      <c r="G87" s="262" t="s">
        <v>206</v>
      </c>
      <c r="H87" s="263"/>
      <c r="I87" s="263"/>
      <c r="J87" s="263"/>
      <c r="K87" s="264" t="s">
        <v>207</v>
      </c>
      <c r="L87" s="143"/>
      <c r="M87" s="183"/>
      <c r="N87" s="183"/>
      <c r="O87" s="183"/>
      <c r="P87" s="183"/>
      <c r="Q87" s="183"/>
      <c r="R87" s="183"/>
      <c r="S87" s="190"/>
      <c r="T87" s="190"/>
      <c r="U87" s="190"/>
      <c r="V87" s="190"/>
      <c r="W87" s="190"/>
    </row>
    <row r="88" spans="1:48" ht="12.75" thickBot="1">
      <c r="A88" s="183"/>
      <c r="B88" s="162"/>
      <c r="C88" s="159"/>
      <c r="D88" s="163"/>
      <c r="E88" s="141"/>
      <c r="F88" s="143"/>
      <c r="G88" s="144"/>
      <c r="H88" s="145" t="s">
        <v>208</v>
      </c>
      <c r="I88" s="146"/>
      <c r="J88" s="147"/>
      <c r="K88" s="144"/>
      <c r="L88" s="143"/>
      <c r="M88" s="183"/>
      <c r="N88" s="180" t="s">
        <v>301</v>
      </c>
      <c r="O88" s="181"/>
      <c r="P88" s="182"/>
      <c r="Q88" s="183"/>
      <c r="R88" s="183"/>
      <c r="S88" s="190"/>
      <c r="T88" s="190"/>
      <c r="U88" s="190"/>
      <c r="V88" s="190"/>
      <c r="W88" s="190"/>
    </row>
    <row r="89" spans="1:48" ht="12.75" thickBot="1">
      <c r="A89" s="183"/>
      <c r="B89" s="164" t="s">
        <v>182</v>
      </c>
      <c r="C89" s="165"/>
      <c r="D89" s="166"/>
      <c r="E89" s="141" t="s">
        <v>202</v>
      </c>
      <c r="F89" s="139" t="s">
        <v>191</v>
      </c>
      <c r="G89" s="139" t="s">
        <v>192</v>
      </c>
      <c r="H89" s="139" t="s">
        <v>193</v>
      </c>
      <c r="I89" s="139" t="s">
        <v>194</v>
      </c>
      <c r="J89" s="139" t="s">
        <v>195</v>
      </c>
      <c r="K89" s="139" t="s">
        <v>196</v>
      </c>
      <c r="L89" s="139" t="s">
        <v>197</v>
      </c>
      <c r="M89" s="183" t="s">
        <v>25</v>
      </c>
      <c r="N89" s="423"/>
      <c r="O89" s="424"/>
      <c r="P89" s="265"/>
      <c r="Q89" s="183"/>
      <c r="R89" s="183"/>
      <c r="S89" s="190"/>
      <c r="T89" s="190"/>
      <c r="U89" s="190"/>
      <c r="V89" s="190"/>
      <c r="W89" s="190"/>
    </row>
    <row r="90" spans="1:48">
      <c r="A90" s="183"/>
      <c r="B90" s="164" t="s">
        <v>183</v>
      </c>
      <c r="C90" s="167"/>
      <c r="D90" s="166"/>
      <c r="E90" s="141" t="s">
        <v>205</v>
      </c>
      <c r="F90" s="425">
        <f>E106</f>
        <v>7866</v>
      </c>
      <c r="G90" s="425">
        <f>E118</f>
        <v>7538</v>
      </c>
      <c r="H90" s="425">
        <f>E130</f>
        <v>7197</v>
      </c>
      <c r="I90" s="425">
        <f>E142</f>
        <v>6843</v>
      </c>
      <c r="J90" s="425">
        <f>E164</f>
        <v>6475.160418014897</v>
      </c>
      <c r="K90" s="425">
        <f>E166</f>
        <v>6091</v>
      </c>
      <c r="L90" s="425">
        <f>E178</f>
        <v>5693</v>
      </c>
      <c r="M90" s="183" t="s">
        <v>171</v>
      </c>
      <c r="N90" s="270" t="s">
        <v>230</v>
      </c>
      <c r="O90" s="271"/>
      <c r="P90" s="271"/>
      <c r="Q90" s="272"/>
      <c r="R90" s="183"/>
      <c r="S90" s="190"/>
      <c r="T90" s="190"/>
      <c r="U90" s="190"/>
      <c r="V90" s="190"/>
      <c r="W90" s="190"/>
    </row>
    <row r="91" spans="1:48" ht="12.75" thickBot="1">
      <c r="A91" s="183"/>
      <c r="B91" s="164" t="s">
        <v>203</v>
      </c>
      <c r="C91" s="160"/>
      <c r="D91" s="166"/>
      <c r="E91" s="141"/>
      <c r="F91" s="426"/>
      <c r="G91" s="426"/>
      <c r="H91" s="426"/>
      <c r="I91" s="426"/>
      <c r="J91" s="426"/>
      <c r="K91" s="426"/>
      <c r="L91" s="426"/>
      <c r="M91" s="183"/>
      <c r="N91" s="273" t="s">
        <v>231</v>
      </c>
      <c r="O91" s="274"/>
      <c r="P91" s="274"/>
      <c r="Q91" s="275"/>
      <c r="R91" s="183"/>
      <c r="S91" s="190"/>
      <c r="T91" s="190"/>
      <c r="U91" s="190"/>
      <c r="V91" s="190"/>
      <c r="W91" s="190"/>
    </row>
    <row r="92" spans="1:48" ht="12.75" thickBot="1">
      <c r="A92" s="183"/>
      <c r="B92" s="168" t="s">
        <v>204</v>
      </c>
      <c r="C92" s="161"/>
      <c r="D92" s="169"/>
      <c r="E92" s="158" t="s">
        <v>190</v>
      </c>
      <c r="F92" s="118" t="s">
        <v>189</v>
      </c>
      <c r="G92" s="148"/>
      <c r="H92" s="130"/>
      <c r="I92" s="426"/>
      <c r="J92" s="426"/>
      <c r="K92" s="426"/>
      <c r="L92" s="426"/>
      <c r="M92" s="183"/>
      <c r="N92" s="210" t="s">
        <v>232</v>
      </c>
      <c r="O92" s="245"/>
      <c r="P92" s="245"/>
      <c r="Q92" s="189"/>
      <c r="R92" s="183"/>
      <c r="S92" s="190"/>
      <c r="T92" s="190"/>
      <c r="U92" s="190"/>
      <c r="V92" s="190"/>
      <c r="W92" s="190"/>
      <c r="AK92" s="19" t="e">
        <f>AK80</f>
        <v>#REF!</v>
      </c>
    </row>
    <row r="93" spans="1:48">
      <c r="A93" s="149"/>
      <c r="B93" s="120"/>
      <c r="C93" s="120"/>
      <c r="D93" s="121"/>
      <c r="E93" s="134" t="s">
        <v>187</v>
      </c>
      <c r="F93" s="183"/>
      <c r="G93" s="183"/>
      <c r="H93" s="183"/>
      <c r="I93" s="183"/>
      <c r="J93" s="183"/>
      <c r="K93" s="426"/>
      <c r="L93" s="426"/>
      <c r="M93" s="183"/>
      <c r="N93" s="183"/>
      <c r="O93" s="183"/>
      <c r="P93" s="183"/>
      <c r="Q93" s="183"/>
      <c r="R93" s="183"/>
      <c r="S93" s="190"/>
      <c r="T93" s="190"/>
      <c r="U93" s="190"/>
      <c r="V93" s="190"/>
      <c r="W93" s="190"/>
      <c r="AK93" s="19" t="e">
        <f t="shared" si="0"/>
        <v>#REF!</v>
      </c>
    </row>
    <row r="94" spans="1:48">
      <c r="A94" s="150"/>
      <c r="B94" s="151"/>
      <c r="C94" s="151"/>
      <c r="D94" s="152"/>
      <c r="E94" s="135" t="s">
        <v>188</v>
      </c>
      <c r="F94" s="183"/>
      <c r="G94" s="585" t="s">
        <v>332</v>
      </c>
      <c r="H94" s="585"/>
      <c r="I94" s="585"/>
      <c r="J94" s="585"/>
      <c r="K94" s="596"/>
      <c r="L94" s="597" t="s">
        <v>331</v>
      </c>
      <c r="M94" s="254"/>
      <c r="N94" s="183"/>
      <c r="O94" s="183"/>
      <c r="P94" s="183"/>
      <c r="Q94" s="183"/>
      <c r="R94" s="183"/>
      <c r="S94" s="190"/>
      <c r="T94" s="190"/>
      <c r="U94" s="190"/>
      <c r="V94" s="190"/>
      <c r="W94" s="190"/>
      <c r="AK94" s="19" t="e">
        <f t="shared" si="0"/>
        <v>#REF!</v>
      </c>
    </row>
    <row r="95" spans="1:48">
      <c r="A95" s="118" t="s">
        <v>184</v>
      </c>
      <c r="B95" s="129"/>
      <c r="C95" s="129"/>
      <c r="D95" s="130"/>
      <c r="E95" s="133"/>
      <c r="F95" s="183"/>
      <c r="G95" s="585" t="s">
        <v>328</v>
      </c>
      <c r="H95" s="585"/>
      <c r="I95" s="585"/>
      <c r="J95" s="585"/>
      <c r="K95" s="596"/>
      <c r="L95" s="596"/>
      <c r="M95" s="254"/>
      <c r="N95" s="183"/>
      <c r="O95" s="183"/>
      <c r="P95" s="183"/>
      <c r="Q95" s="183"/>
      <c r="R95" s="183"/>
      <c r="S95" s="190"/>
      <c r="T95" s="190"/>
      <c r="U95" s="190"/>
      <c r="V95" s="190"/>
      <c r="W95" s="190"/>
      <c r="AK95" s="19" t="e">
        <f t="shared" si="0"/>
        <v>#REF!</v>
      </c>
    </row>
    <row r="96" spans="1:48" ht="15">
      <c r="A96" s="131"/>
      <c r="B96" s="119" t="s">
        <v>185</v>
      </c>
      <c r="C96" s="119"/>
      <c r="D96" s="132" t="s">
        <v>186</v>
      </c>
      <c r="E96" s="128">
        <f>G189</f>
        <v>806243.95265997725</v>
      </c>
      <c r="F96" s="183"/>
      <c r="G96" s="585" t="s">
        <v>329</v>
      </c>
      <c r="H96" s="585"/>
      <c r="I96" s="585"/>
      <c r="J96" s="585"/>
      <c r="K96" s="585"/>
      <c r="L96" s="585"/>
      <c r="M96" s="254"/>
      <c r="N96" s="183"/>
      <c r="O96" s="183"/>
      <c r="P96" s="183"/>
      <c r="Q96" s="183"/>
      <c r="R96" s="183"/>
      <c r="S96" s="190"/>
      <c r="T96" s="190"/>
      <c r="U96" s="190"/>
      <c r="V96" s="190"/>
      <c r="W96" s="190"/>
      <c r="AK96" s="19" t="e">
        <f t="shared" si="0"/>
        <v>#REF!</v>
      </c>
    </row>
    <row r="97" spans="1:37" ht="12.75" thickBot="1">
      <c r="A97" s="183"/>
      <c r="B97" s="183"/>
      <c r="C97" s="183"/>
      <c r="D97" s="183"/>
      <c r="E97" s="183"/>
      <c r="F97" s="183"/>
      <c r="G97" s="585" t="s">
        <v>330</v>
      </c>
      <c r="H97" s="585"/>
      <c r="I97" s="585"/>
      <c r="J97" s="585"/>
      <c r="K97" s="585"/>
      <c r="L97" s="585"/>
      <c r="M97" s="254"/>
      <c r="N97" s="183"/>
      <c r="O97" s="183"/>
      <c r="P97" s="183"/>
      <c r="Q97" s="183"/>
      <c r="R97" s="183"/>
      <c r="S97" s="190"/>
      <c r="T97" s="190"/>
      <c r="U97" s="190"/>
      <c r="V97" s="190"/>
      <c r="W97" s="190"/>
      <c r="AK97" s="19" t="e">
        <f t="shared" si="0"/>
        <v>#REF!</v>
      </c>
    </row>
    <row r="98" spans="1:37" ht="12.75" thickBot="1">
      <c r="A98" s="183"/>
      <c r="B98" s="183"/>
      <c r="C98" s="180"/>
      <c r="D98" s="181" t="s">
        <v>234</v>
      </c>
      <c r="E98" s="181"/>
      <c r="F98" s="182"/>
      <c r="G98" s="183"/>
      <c r="H98" s="183"/>
      <c r="I98" s="183"/>
      <c r="J98" s="183"/>
      <c r="K98" s="183"/>
      <c r="L98" s="204"/>
      <c r="M98" s="471"/>
      <c r="N98" s="472"/>
      <c r="O98" s="183"/>
      <c r="P98" s="183"/>
      <c r="Q98" s="183"/>
      <c r="R98" s="183"/>
      <c r="S98" s="190"/>
      <c r="T98" s="190"/>
      <c r="U98" s="190"/>
      <c r="V98" s="190"/>
      <c r="W98" s="190"/>
      <c r="AK98" s="19" t="e">
        <f t="shared" si="0"/>
        <v>#REF!</v>
      </c>
    </row>
    <row r="99" spans="1:37">
      <c r="A99" s="183"/>
      <c r="B99" s="183"/>
      <c r="C99" s="183"/>
      <c r="D99" s="183"/>
      <c r="E99" s="183"/>
      <c r="F99" s="183"/>
      <c r="G99" s="183"/>
      <c r="H99" s="183"/>
      <c r="I99" s="183"/>
      <c r="J99" s="183"/>
      <c r="K99" s="183"/>
      <c r="L99" s="473"/>
      <c r="M99" s="454" t="s">
        <v>258</v>
      </c>
      <c r="N99" s="474"/>
      <c r="O99" s="183"/>
      <c r="P99" s="183"/>
      <c r="Q99" s="183"/>
      <c r="R99" s="183"/>
      <c r="S99" s="190"/>
      <c r="T99" s="190"/>
      <c r="U99" s="190"/>
      <c r="V99" s="190"/>
      <c r="W99" s="190"/>
      <c r="AK99" s="19" t="e">
        <f t="shared" si="0"/>
        <v>#REF!</v>
      </c>
    </row>
    <row r="100" spans="1:37">
      <c r="A100" s="183"/>
      <c r="B100" s="183"/>
      <c r="C100" s="183"/>
      <c r="D100" s="183"/>
      <c r="E100" s="183"/>
      <c r="F100" s="183"/>
      <c r="G100" s="183"/>
      <c r="H100" s="183"/>
      <c r="I100" s="183"/>
      <c r="J100" s="183"/>
      <c r="K100" s="183"/>
      <c r="L100" s="207"/>
      <c r="M100" s="188"/>
      <c r="N100" s="475"/>
      <c r="O100" s="183"/>
      <c r="P100" s="183"/>
      <c r="Q100" s="183"/>
      <c r="R100" s="183"/>
      <c r="S100" s="190"/>
      <c r="T100" s="190"/>
      <c r="U100" s="190"/>
      <c r="V100" s="190"/>
      <c r="W100" s="190"/>
      <c r="AK100" s="19" t="e">
        <f t="shared" si="0"/>
        <v>#REF!</v>
      </c>
    </row>
    <row r="101" spans="1:37" ht="16.5" thickBot="1">
      <c r="A101" s="183"/>
      <c r="B101" s="179"/>
      <c r="C101" s="117" t="s">
        <v>92</v>
      </c>
      <c r="D101" s="136">
        <f>C86</f>
        <v>7444.4427491575652</v>
      </c>
      <c r="E101" s="179"/>
      <c r="F101" s="179"/>
      <c r="G101" s="179"/>
      <c r="H101" s="183"/>
      <c r="I101" s="183"/>
      <c r="J101" s="183"/>
      <c r="K101" s="183"/>
      <c r="L101" s="476" t="s">
        <v>267</v>
      </c>
      <c r="M101" s="418"/>
      <c r="N101" s="477"/>
      <c r="O101" s="183"/>
      <c r="P101" s="183"/>
      <c r="Q101" s="183"/>
      <c r="R101" s="183"/>
      <c r="S101" s="190"/>
      <c r="T101" s="190"/>
      <c r="U101" s="190"/>
      <c r="V101" s="190"/>
      <c r="W101" s="190"/>
      <c r="AK101" s="19" t="e">
        <f t="shared" si="0"/>
        <v>#REF!</v>
      </c>
    </row>
    <row r="102" spans="1:37">
      <c r="A102" s="513" t="s">
        <v>313</v>
      </c>
      <c r="B102" s="509"/>
      <c r="C102" s="511" t="s">
        <v>36</v>
      </c>
      <c r="D102" s="466" t="s">
        <v>144</v>
      </c>
      <c r="E102" s="466" t="s">
        <v>146</v>
      </c>
      <c r="F102" s="183"/>
      <c r="G102" s="428" t="s">
        <v>227</v>
      </c>
      <c r="H102" s="429"/>
      <c r="I102" s="183"/>
      <c r="J102" s="183"/>
      <c r="K102" s="183"/>
      <c r="L102" s="478" t="s">
        <v>259</v>
      </c>
      <c r="M102" s="421"/>
      <c r="N102" s="479"/>
      <c r="O102" s="183"/>
      <c r="P102" s="183"/>
      <c r="Q102" s="183"/>
      <c r="R102" s="183"/>
      <c r="S102" s="190"/>
      <c r="T102" s="190"/>
      <c r="U102" s="190"/>
      <c r="V102" s="190"/>
      <c r="W102" s="190"/>
      <c r="AK102" s="19" t="e">
        <f t="shared" si="0"/>
        <v>#REF!</v>
      </c>
    </row>
    <row r="103" spans="1:37" ht="12.75" thickBot="1">
      <c r="A103" s="514" t="s">
        <v>314</v>
      </c>
      <c r="B103" s="515"/>
      <c r="C103" s="512"/>
      <c r="D103" s="467" t="s">
        <v>145</v>
      </c>
      <c r="E103" s="467" t="s">
        <v>91</v>
      </c>
      <c r="F103" s="183"/>
      <c r="G103" s="430" t="s">
        <v>228</v>
      </c>
      <c r="H103" s="419"/>
      <c r="I103" s="183"/>
      <c r="J103" s="183"/>
      <c r="K103" s="183"/>
      <c r="L103" s="478" t="s">
        <v>260</v>
      </c>
      <c r="M103" s="421"/>
      <c r="N103" s="479"/>
      <c r="O103" s="183"/>
      <c r="P103" s="183"/>
      <c r="Q103" s="183"/>
      <c r="R103" s="183"/>
      <c r="S103" s="190"/>
      <c r="T103" s="190"/>
      <c r="U103" s="190"/>
      <c r="V103" s="190"/>
      <c r="W103" s="190"/>
      <c r="AK103" s="19" t="e">
        <f t="shared" si="0"/>
        <v>#REF!</v>
      </c>
    </row>
    <row r="104" spans="1:37" ht="12.75" thickBot="1">
      <c r="A104" s="516" t="s">
        <v>315</v>
      </c>
      <c r="B104" s="183"/>
      <c r="C104" s="433"/>
      <c r="D104" s="468"/>
      <c r="E104" s="468" t="s">
        <v>148</v>
      </c>
      <c r="F104" s="183"/>
      <c r="G104" s="431" t="s">
        <v>229</v>
      </c>
      <c r="H104" s="420"/>
      <c r="I104" s="183"/>
      <c r="J104" s="183"/>
      <c r="K104" s="183"/>
      <c r="L104" s="478"/>
      <c r="M104" s="421"/>
      <c r="N104" s="479"/>
      <c r="O104" s="183"/>
      <c r="P104" s="183"/>
      <c r="Q104" s="183"/>
      <c r="R104" s="183"/>
      <c r="S104" s="190"/>
      <c r="T104" s="190"/>
      <c r="U104" s="190"/>
      <c r="V104" s="190"/>
      <c r="W104" s="190"/>
      <c r="AK104" s="19" t="e">
        <f t="shared" si="0"/>
        <v>#REF!</v>
      </c>
    </row>
    <row r="105" spans="1:37">
      <c r="A105" s="183"/>
      <c r="B105" s="183"/>
      <c r="C105" s="434"/>
      <c r="D105" s="469"/>
      <c r="E105" s="470"/>
      <c r="F105" s="183"/>
      <c r="G105" s="432"/>
      <c r="H105" s="183"/>
      <c r="I105" s="183"/>
      <c r="J105" s="183"/>
      <c r="K105" s="183"/>
      <c r="L105" s="478" t="s">
        <v>261</v>
      </c>
      <c r="M105" s="421"/>
      <c r="N105" s="479"/>
      <c r="O105" s="183"/>
      <c r="P105" s="183"/>
      <c r="Q105" s="183"/>
      <c r="R105" s="183"/>
      <c r="S105" s="190"/>
      <c r="T105" s="190"/>
      <c r="U105" s="190"/>
      <c r="V105" s="190"/>
      <c r="W105" s="190"/>
      <c r="AK105" s="19" t="e">
        <f t="shared" si="0"/>
        <v>#REF!</v>
      </c>
    </row>
    <row r="106" spans="1:37" ht="13.5" thickBot="1">
      <c r="A106" s="179"/>
      <c r="B106" s="183"/>
      <c r="C106" s="435">
        <v>1</v>
      </c>
      <c r="D106" s="266">
        <f>ROUNDUP(F86,0)</f>
        <v>8189</v>
      </c>
      <c r="E106" s="385">
        <f t="shared" ref="E106:E137" si="2">AJ145-D106</f>
        <v>7866</v>
      </c>
      <c r="F106" s="386" t="s">
        <v>248</v>
      </c>
      <c r="G106" s="427">
        <f>E106</f>
        <v>7866</v>
      </c>
      <c r="H106" s="183"/>
      <c r="I106" s="183"/>
      <c r="J106" s="183"/>
      <c r="K106" s="183"/>
      <c r="L106" s="478" t="s">
        <v>262</v>
      </c>
      <c r="M106" s="421"/>
      <c r="N106" s="479"/>
      <c r="O106" s="183"/>
      <c r="P106" s="183"/>
      <c r="Q106" s="183"/>
      <c r="R106" s="183"/>
      <c r="S106" s="190"/>
      <c r="T106" s="190"/>
      <c r="U106" s="190"/>
      <c r="V106" s="190"/>
      <c r="W106" s="190"/>
      <c r="AK106" s="19" t="e">
        <f t="shared" si="0"/>
        <v>#REF!</v>
      </c>
    </row>
    <row r="107" spans="1:37" ht="12.75">
      <c r="A107" s="183"/>
      <c r="B107" s="183"/>
      <c r="C107" s="435">
        <v>2</v>
      </c>
      <c r="D107" s="266">
        <f>D106</f>
        <v>8189</v>
      </c>
      <c r="E107" s="385">
        <f t="shared" si="2"/>
        <v>7866</v>
      </c>
      <c r="F107" s="387" t="s">
        <v>247</v>
      </c>
      <c r="G107" s="427">
        <f t="shared" ref="G107:G138" si="3">G106+E107+AB130</f>
        <v>15790.557986664873</v>
      </c>
      <c r="H107" s="183"/>
      <c r="I107" s="267" t="s">
        <v>235</v>
      </c>
      <c r="J107" s="256"/>
      <c r="K107" s="183"/>
      <c r="L107" s="478"/>
      <c r="M107" s="421"/>
      <c r="N107" s="479"/>
      <c r="O107" s="183"/>
      <c r="P107" s="183"/>
      <c r="Q107" s="183"/>
      <c r="R107" s="183"/>
      <c r="S107" s="190"/>
      <c r="T107" s="190"/>
      <c r="U107" s="190"/>
      <c r="V107" s="190"/>
      <c r="W107" s="190"/>
      <c r="AK107" s="19" t="e">
        <f t="shared" si="0"/>
        <v>#REF!</v>
      </c>
    </row>
    <row r="108" spans="1:37" ht="13.5" thickBot="1">
      <c r="A108" s="183"/>
      <c r="B108" s="183"/>
      <c r="C108" s="435">
        <v>3</v>
      </c>
      <c r="D108" s="266">
        <f t="shared" ref="D108:D117" si="4">D107</f>
        <v>8189</v>
      </c>
      <c r="E108" s="385">
        <f t="shared" si="2"/>
        <v>7866</v>
      </c>
      <c r="F108" s="173"/>
      <c r="G108" s="427">
        <f t="shared" si="3"/>
        <v>23774.109891573851</v>
      </c>
      <c r="H108" s="183" t="s">
        <v>16</v>
      </c>
      <c r="I108" s="268" t="s">
        <v>236</v>
      </c>
      <c r="J108" s="269"/>
      <c r="K108" s="183"/>
      <c r="L108" s="478" t="s">
        <v>263</v>
      </c>
      <c r="M108" s="421"/>
      <c r="N108" s="479"/>
      <c r="O108" s="183"/>
      <c r="P108" s="183"/>
      <c r="Q108" s="183"/>
      <c r="R108" s="183"/>
      <c r="S108" s="190"/>
      <c r="T108" s="190"/>
      <c r="U108" s="190"/>
      <c r="V108" s="190"/>
      <c r="W108" s="190"/>
    </row>
    <row r="109" spans="1:37" ht="12.75">
      <c r="A109" s="183"/>
      <c r="B109" s="183"/>
      <c r="C109" s="435">
        <v>4</v>
      </c>
      <c r="D109" s="266">
        <f t="shared" si="4"/>
        <v>8189</v>
      </c>
      <c r="E109" s="385">
        <f t="shared" si="2"/>
        <v>7866</v>
      </c>
      <c r="F109" s="179"/>
      <c r="G109" s="427">
        <f t="shared" si="3"/>
        <v>31817.094891573852</v>
      </c>
      <c r="H109" s="183"/>
      <c r="I109" s="183"/>
      <c r="J109" s="183"/>
      <c r="K109" s="183"/>
      <c r="L109" s="478" t="s">
        <v>264</v>
      </c>
      <c r="M109" s="421"/>
      <c r="N109" s="479"/>
      <c r="O109" s="183"/>
      <c r="P109" s="183"/>
      <c r="Q109" s="183"/>
      <c r="R109" s="183"/>
      <c r="S109" s="190"/>
      <c r="T109" s="190"/>
      <c r="U109" s="190"/>
      <c r="V109" s="190"/>
      <c r="W109" s="190"/>
    </row>
    <row r="110" spans="1:37" ht="12.75">
      <c r="A110" s="183"/>
      <c r="B110" s="183"/>
      <c r="C110" s="435">
        <v>5</v>
      </c>
      <c r="D110" s="255">
        <f t="shared" si="4"/>
        <v>8189</v>
      </c>
      <c r="E110" s="385">
        <f t="shared" si="2"/>
        <v>7866</v>
      </c>
      <c r="F110" s="183"/>
      <c r="G110" s="427">
        <f t="shared" si="3"/>
        <v>39919.955432938688</v>
      </c>
      <c r="H110" s="183"/>
      <c r="I110" s="183"/>
      <c r="J110" s="183"/>
      <c r="K110" s="183"/>
      <c r="L110" s="478" t="s">
        <v>265</v>
      </c>
      <c r="M110" s="421"/>
      <c r="N110" s="479"/>
      <c r="O110" s="183"/>
      <c r="P110" s="183"/>
      <c r="Q110" s="183"/>
      <c r="R110" s="183"/>
      <c r="S110" s="190"/>
      <c r="T110" s="190"/>
      <c r="U110" s="190"/>
      <c r="V110" s="190"/>
      <c r="W110" s="190"/>
      <c r="Y110" s="19">
        <f>(400+C82)/400</f>
        <v>1.0225</v>
      </c>
      <c r="Z110" s="19">
        <f>Y110^0.333333333333333</f>
        <v>1.0074444427491576</v>
      </c>
    </row>
    <row r="111" spans="1:37" ht="12.75">
      <c r="A111" s="183"/>
      <c r="B111" s="183"/>
      <c r="C111" s="435">
        <v>6</v>
      </c>
      <c r="D111" s="255">
        <f t="shared" si="4"/>
        <v>8189</v>
      </c>
      <c r="E111" s="385">
        <f t="shared" si="2"/>
        <v>7866</v>
      </c>
      <c r="F111" s="183"/>
      <c r="G111" s="427">
        <f t="shared" si="3"/>
        <v>48083.137255708119</v>
      </c>
      <c r="H111" s="183" t="s">
        <v>241</v>
      </c>
      <c r="I111" s="149" t="s">
        <v>242</v>
      </c>
      <c r="J111" s="120"/>
      <c r="K111" s="120"/>
      <c r="L111" s="478" t="s">
        <v>266</v>
      </c>
      <c r="M111" s="421"/>
      <c r="N111" s="479"/>
      <c r="O111" s="183"/>
      <c r="P111" s="183"/>
      <c r="Q111" s="183"/>
      <c r="R111" s="183"/>
      <c r="S111" s="190"/>
      <c r="T111" s="190"/>
      <c r="U111" s="190"/>
      <c r="V111" s="190"/>
      <c r="W111" s="190"/>
    </row>
    <row r="112" spans="1:37" ht="12.75">
      <c r="A112" s="183"/>
      <c r="B112" s="183"/>
      <c r="C112" s="435">
        <v>7</v>
      </c>
      <c r="D112" s="255">
        <f t="shared" si="4"/>
        <v>8189</v>
      </c>
      <c r="E112" s="385">
        <f t="shared" si="2"/>
        <v>7866</v>
      </c>
      <c r="F112" s="183"/>
      <c r="G112" s="427">
        <f t="shared" si="3"/>
        <v>56307.089418208125</v>
      </c>
      <c r="H112" s="183"/>
      <c r="I112" s="156" t="s">
        <v>243</v>
      </c>
      <c r="J112" s="116"/>
      <c r="K112" s="116"/>
      <c r="L112" s="480" t="s">
        <v>269</v>
      </c>
      <c r="M112" s="187"/>
      <c r="N112" s="481"/>
      <c r="O112" s="183"/>
      <c r="P112" s="183"/>
      <c r="Q112" s="183"/>
      <c r="R112" s="183"/>
      <c r="S112" s="190"/>
      <c r="T112" s="190"/>
      <c r="U112" s="190"/>
      <c r="V112" s="190"/>
      <c r="W112" s="190"/>
    </row>
    <row r="113" spans="1:34" ht="13.5" thickBot="1">
      <c r="A113" s="183"/>
      <c r="B113" s="183"/>
      <c r="C113" s="435">
        <v>8</v>
      </c>
      <c r="D113" s="255">
        <f t="shared" si="4"/>
        <v>8189</v>
      </c>
      <c r="E113" s="385">
        <f t="shared" si="2"/>
        <v>7866</v>
      </c>
      <c r="F113" s="183"/>
      <c r="G113" s="427">
        <f t="shared" si="3"/>
        <v>64592.264321753668</v>
      </c>
      <c r="H113" s="183"/>
      <c r="I113" s="156" t="s">
        <v>244</v>
      </c>
      <c r="J113" s="116"/>
      <c r="K113" s="116"/>
      <c r="L113" s="482" t="s">
        <v>268</v>
      </c>
      <c r="M113" s="483"/>
      <c r="N113" s="484"/>
      <c r="O113" s="183"/>
      <c r="P113" s="183"/>
      <c r="Q113" s="183"/>
      <c r="R113" s="183"/>
      <c r="S113" s="190"/>
      <c r="T113" s="190"/>
      <c r="U113" s="190"/>
      <c r="V113" s="190"/>
      <c r="W113" s="190"/>
    </row>
    <row r="114" spans="1:34" ht="12.75">
      <c r="A114" s="183"/>
      <c r="B114" s="183"/>
      <c r="C114" s="435">
        <v>9</v>
      </c>
      <c r="D114" s="255">
        <f t="shared" si="4"/>
        <v>8189</v>
      </c>
      <c r="E114" s="385">
        <f t="shared" si="2"/>
        <v>7866</v>
      </c>
      <c r="F114" s="183"/>
      <c r="G114" s="427">
        <f t="shared" si="3"/>
        <v>72939.117735535416</v>
      </c>
      <c r="H114" s="183"/>
      <c r="I114" s="156" t="s">
        <v>245</v>
      </c>
      <c r="J114" s="116"/>
      <c r="K114" s="157"/>
      <c r="L114" s="183"/>
      <c r="M114" s="183"/>
      <c r="N114" s="183"/>
      <c r="O114" s="183"/>
      <c r="P114" s="183"/>
      <c r="Q114" s="183"/>
      <c r="R114" s="183"/>
      <c r="S114" s="190"/>
      <c r="T114" s="190"/>
      <c r="U114" s="190"/>
      <c r="V114" s="190"/>
      <c r="W114" s="190"/>
    </row>
    <row r="115" spans="1:34" ht="12.75">
      <c r="A115" s="183"/>
      <c r="B115" s="183"/>
      <c r="C115" s="435">
        <v>10</v>
      </c>
      <c r="D115" s="255">
        <f t="shared" si="4"/>
        <v>8189</v>
      </c>
      <c r="E115" s="385">
        <f t="shared" si="2"/>
        <v>7866</v>
      </c>
      <c r="F115" s="183"/>
      <c r="G115" s="427">
        <f t="shared" si="3"/>
        <v>81348.108821691669</v>
      </c>
      <c r="H115" s="183"/>
      <c r="I115" s="150" t="s">
        <v>246</v>
      </c>
      <c r="J115" s="151"/>
      <c r="K115" s="152"/>
      <c r="L115" s="183"/>
      <c r="M115" s="183"/>
      <c r="N115" s="183"/>
      <c r="O115" s="183"/>
      <c r="P115" s="183"/>
      <c r="Q115" s="183"/>
      <c r="R115" s="183"/>
      <c r="S115" s="190"/>
      <c r="T115" s="190"/>
      <c r="U115" s="190"/>
      <c r="V115" s="190"/>
      <c r="W115" s="190"/>
    </row>
    <row r="116" spans="1:34" ht="12.75">
      <c r="A116" s="183"/>
      <c r="B116" s="183"/>
      <c r="C116" s="435">
        <v>11</v>
      </c>
      <c r="D116" s="255">
        <f t="shared" si="4"/>
        <v>8189</v>
      </c>
      <c r="E116" s="385">
        <f t="shared" si="2"/>
        <v>7866</v>
      </c>
      <c r="F116" s="183"/>
      <c r="G116" s="427">
        <f t="shared" si="3"/>
        <v>89819.700160566994</v>
      </c>
      <c r="H116" s="183"/>
      <c r="I116" s="183"/>
      <c r="J116" s="183"/>
      <c r="K116" s="183"/>
      <c r="L116" s="183"/>
      <c r="M116" s="183"/>
      <c r="N116" s="183"/>
      <c r="O116" s="183"/>
      <c r="P116" s="183"/>
      <c r="Q116" s="183"/>
      <c r="R116" s="183"/>
      <c r="S116" s="190"/>
      <c r="T116" s="190"/>
      <c r="U116" s="190"/>
      <c r="V116" s="190"/>
      <c r="W116" s="190"/>
    </row>
    <row r="117" spans="1:34" ht="13.5" thickBot="1">
      <c r="A117" s="183"/>
      <c r="B117" s="183"/>
      <c r="C117" s="435">
        <v>12</v>
      </c>
      <c r="D117" s="255">
        <f t="shared" si="4"/>
        <v>8189</v>
      </c>
      <c r="E117" s="385">
        <f t="shared" si="2"/>
        <v>7866</v>
      </c>
      <c r="F117" s="183"/>
      <c r="G117" s="427">
        <f t="shared" si="3"/>
        <v>98354.357776158839</v>
      </c>
      <c r="H117" s="183"/>
      <c r="I117" s="183"/>
      <c r="J117" s="183"/>
      <c r="K117" s="183"/>
      <c r="L117" s="183"/>
      <c r="M117" s="183"/>
      <c r="N117" s="183"/>
      <c r="O117" s="183"/>
      <c r="P117" s="183"/>
      <c r="Q117" s="183"/>
      <c r="R117" s="183"/>
      <c r="S117" s="190"/>
      <c r="T117" s="190"/>
      <c r="U117" s="190"/>
      <c r="V117" s="190"/>
      <c r="W117" s="190"/>
    </row>
    <row r="118" spans="1:34" ht="13.5" thickBot="1">
      <c r="A118" s="183"/>
      <c r="B118" s="183"/>
      <c r="C118" s="435">
        <v>13</v>
      </c>
      <c r="D118" s="255">
        <f>ROUNDUP(G86,0)</f>
        <v>8517</v>
      </c>
      <c r="E118" s="385">
        <f t="shared" si="2"/>
        <v>7538</v>
      </c>
      <c r="F118" s="183"/>
      <c r="G118" s="427">
        <f t="shared" si="3"/>
        <v>106624.55116175361</v>
      </c>
      <c r="H118" s="183"/>
      <c r="I118" s="88" t="s">
        <v>304</v>
      </c>
      <c r="J118" s="89"/>
      <c r="K118" s="89"/>
      <c r="L118" s="90"/>
      <c r="M118" s="183"/>
      <c r="N118" s="183"/>
      <c r="O118" s="183"/>
      <c r="P118" s="183"/>
      <c r="Q118" s="183"/>
      <c r="R118" s="183"/>
      <c r="S118" s="190"/>
      <c r="T118" s="190"/>
      <c r="U118" s="190"/>
      <c r="V118" s="190"/>
      <c r="W118" s="190"/>
    </row>
    <row r="119" spans="1:34" ht="12.75">
      <c r="A119" s="183"/>
      <c r="B119" s="183"/>
      <c r="C119" s="435">
        <v>14</v>
      </c>
      <c r="D119" s="255">
        <f>D118</f>
        <v>8517</v>
      </c>
      <c r="E119" s="385">
        <f t="shared" si="2"/>
        <v>7538</v>
      </c>
      <c r="F119" s="183"/>
      <c r="G119" s="427">
        <f t="shared" si="3"/>
        <v>114956.31152853191</v>
      </c>
      <c r="H119" s="183"/>
      <c r="I119" s="183"/>
      <c r="J119" s="183"/>
      <c r="K119" s="183"/>
      <c r="L119" s="183"/>
      <c r="M119" s="183"/>
      <c r="N119" s="183"/>
      <c r="O119" s="183"/>
      <c r="P119" s="183"/>
      <c r="Q119" s="183"/>
      <c r="R119" s="183"/>
      <c r="S119" s="190"/>
      <c r="T119" s="190"/>
      <c r="U119" s="190"/>
      <c r="V119" s="190"/>
      <c r="W119" s="190"/>
    </row>
    <row r="120" spans="1:34" ht="12.75">
      <c r="A120" s="183"/>
      <c r="B120" s="183"/>
      <c r="C120" s="435">
        <v>15</v>
      </c>
      <c r="D120" s="255">
        <f t="shared" ref="D120:D129" si="5">D119</f>
        <v>8517</v>
      </c>
      <c r="E120" s="385">
        <f t="shared" si="2"/>
        <v>7538</v>
      </c>
      <c r="F120" s="183"/>
      <c r="G120" s="427">
        <f t="shared" si="3"/>
        <v>123350.09720836038</v>
      </c>
      <c r="H120" s="183"/>
      <c r="I120" s="183"/>
      <c r="J120" s="183"/>
      <c r="K120" s="183"/>
      <c r="L120" s="183"/>
      <c r="M120" s="183"/>
      <c r="N120" s="183"/>
      <c r="O120" s="183"/>
      <c r="P120" s="183"/>
      <c r="Q120" s="183"/>
      <c r="R120" s="183"/>
      <c r="S120" s="190"/>
      <c r="T120" s="190"/>
      <c r="U120" s="190"/>
      <c r="V120" s="190"/>
      <c r="W120" s="190"/>
    </row>
    <row r="121" spans="1:34" ht="12.75">
      <c r="A121" s="183"/>
      <c r="B121" s="183"/>
      <c r="C121" s="435">
        <v>16</v>
      </c>
      <c r="D121" s="255">
        <f t="shared" si="5"/>
        <v>8517</v>
      </c>
      <c r="E121" s="385">
        <f t="shared" si="2"/>
        <v>7538</v>
      </c>
      <c r="F121" s="183"/>
      <c r="G121" s="427">
        <f t="shared" si="3"/>
        <v>131806.36994513104</v>
      </c>
      <c r="H121" s="183"/>
      <c r="I121" s="183"/>
      <c r="J121" s="183"/>
      <c r="K121" s="183"/>
      <c r="L121" s="183"/>
      <c r="M121" s="183"/>
      <c r="N121" s="183"/>
      <c r="O121" s="183"/>
      <c r="P121" s="183"/>
      <c r="Q121" s="183"/>
      <c r="R121" s="183"/>
      <c r="S121" s="190"/>
      <c r="T121" s="190"/>
      <c r="U121" s="190"/>
      <c r="V121" s="190"/>
      <c r="W121" s="190"/>
    </row>
    <row r="122" spans="1:34" ht="12.75">
      <c r="A122" s="183"/>
      <c r="B122" s="183"/>
      <c r="C122" s="435">
        <v>17</v>
      </c>
      <c r="D122" s="255">
        <f t="shared" si="5"/>
        <v>8517</v>
      </c>
      <c r="E122" s="385">
        <f t="shared" si="2"/>
        <v>7538</v>
      </c>
      <c r="F122" s="183"/>
      <c r="G122" s="427">
        <f t="shared" si="3"/>
        <v>140325.59492016185</v>
      </c>
      <c r="H122" s="183"/>
      <c r="I122" s="183"/>
      <c r="J122" s="183"/>
      <c r="K122" s="183"/>
      <c r="L122" s="183"/>
      <c r="M122" s="183"/>
      <c r="N122" s="183"/>
      <c r="O122" s="183"/>
      <c r="P122" s="183"/>
      <c r="Q122" s="183"/>
      <c r="R122" s="183"/>
      <c r="S122" s="190"/>
      <c r="T122" s="190"/>
      <c r="U122" s="190"/>
      <c r="V122" s="190"/>
      <c r="W122" s="190"/>
    </row>
    <row r="123" spans="1:34" ht="12.75">
      <c r="A123" s="183"/>
      <c r="B123" s="183"/>
      <c r="C123" s="435">
        <v>18</v>
      </c>
      <c r="D123" s="255">
        <f t="shared" si="5"/>
        <v>8517</v>
      </c>
      <c r="E123" s="385">
        <f t="shared" si="2"/>
        <v>7538</v>
      </c>
      <c r="F123" s="183"/>
      <c r="G123" s="427">
        <f t="shared" si="3"/>
        <v>148908.24077778647</v>
      </c>
      <c r="H123" s="183"/>
      <c r="I123" s="183"/>
      <c r="J123" s="183"/>
      <c r="K123" s="183"/>
      <c r="L123" s="183"/>
      <c r="M123" s="183"/>
      <c r="N123" s="183"/>
      <c r="O123" s="183"/>
      <c r="P123" s="183"/>
      <c r="Q123" s="183"/>
      <c r="R123" s="183"/>
      <c r="S123" s="190"/>
      <c r="T123" s="190"/>
      <c r="U123" s="190"/>
      <c r="V123" s="190"/>
      <c r="W123" s="190"/>
    </row>
    <row r="124" spans="1:34" ht="12.75">
      <c r="A124" s="183"/>
      <c r="B124" s="183"/>
      <c r="C124" s="435">
        <v>19</v>
      </c>
      <c r="D124" s="255">
        <f t="shared" si="5"/>
        <v>8517</v>
      </c>
      <c r="E124" s="385">
        <f t="shared" si="2"/>
        <v>7538</v>
      </c>
      <c r="F124" s="183"/>
      <c r="G124" s="427">
        <f t="shared" si="3"/>
        <v>157554.77965113448</v>
      </c>
      <c r="H124" s="183"/>
      <c r="I124" s="183"/>
      <c r="J124" s="183"/>
      <c r="K124" s="183"/>
      <c r="L124" s="183"/>
      <c r="M124" s="183"/>
      <c r="N124" s="183"/>
      <c r="O124" s="183"/>
      <c r="P124" s="183"/>
      <c r="Q124" s="183"/>
      <c r="R124" s="183"/>
      <c r="S124" s="190"/>
      <c r="T124" s="190"/>
      <c r="U124" s="190"/>
      <c r="V124" s="190"/>
      <c r="W124" s="190"/>
    </row>
    <row r="125" spans="1:34" ht="12.75">
      <c r="A125" s="183"/>
      <c r="B125" s="183"/>
      <c r="C125" s="435">
        <v>20</v>
      </c>
      <c r="D125" s="255">
        <f t="shared" si="5"/>
        <v>8517</v>
      </c>
      <c r="E125" s="385">
        <f t="shared" si="2"/>
        <v>7538</v>
      </c>
      <c r="F125" s="183"/>
      <c r="G125" s="427">
        <f t="shared" si="3"/>
        <v>166265.68718810347</v>
      </c>
      <c r="H125" s="179"/>
      <c r="I125" s="179"/>
      <c r="J125" s="183"/>
      <c r="K125" s="183"/>
      <c r="L125" s="183"/>
      <c r="M125" s="183"/>
      <c r="N125" s="183"/>
      <c r="O125" s="183"/>
      <c r="P125" s="183"/>
      <c r="Q125" s="183"/>
      <c r="R125" s="183"/>
      <c r="S125" s="190"/>
      <c r="T125" s="190"/>
      <c r="U125" s="190"/>
      <c r="V125" s="190"/>
      <c r="W125" s="190"/>
    </row>
    <row r="126" spans="1:34" ht="12.75">
      <c r="A126" s="183"/>
      <c r="B126" s="183"/>
      <c r="C126" s="435">
        <v>21</v>
      </c>
      <c r="D126" s="255">
        <f t="shared" si="5"/>
        <v>8517</v>
      </c>
      <c r="E126" s="385">
        <f t="shared" si="2"/>
        <v>7538</v>
      </c>
      <c r="F126" s="183"/>
      <c r="G126" s="427">
        <f t="shared" si="3"/>
        <v>175041.44257752466</v>
      </c>
      <c r="H126" s="436"/>
      <c r="I126" s="436"/>
      <c r="J126" s="436"/>
      <c r="K126" s="436"/>
      <c r="L126" s="183"/>
      <c r="M126" s="183"/>
      <c r="N126" s="183"/>
      <c r="O126" s="183"/>
      <c r="P126" s="183"/>
      <c r="Q126" s="183"/>
      <c r="R126" s="183"/>
      <c r="S126" s="190"/>
      <c r="T126" s="190"/>
      <c r="U126" s="190"/>
      <c r="V126" s="190"/>
      <c r="W126" s="190"/>
      <c r="AA126" s="30"/>
      <c r="AB126" s="30" t="s">
        <v>37</v>
      </c>
      <c r="AC126" s="122"/>
    </row>
    <row r="127" spans="1:34" ht="12.75">
      <c r="A127" s="183"/>
      <c r="B127" s="183"/>
      <c r="C127" s="435">
        <v>22</v>
      </c>
      <c r="D127" s="255">
        <f t="shared" si="5"/>
        <v>8517</v>
      </c>
      <c r="E127" s="385">
        <f t="shared" si="2"/>
        <v>7538</v>
      </c>
      <c r="F127" s="183"/>
      <c r="G127" s="427">
        <f t="shared" si="3"/>
        <v>183882.528575523</v>
      </c>
      <c r="H127" s="436"/>
      <c r="I127" s="436"/>
      <c r="J127" s="436"/>
      <c r="K127" s="436"/>
      <c r="L127" s="183"/>
      <c r="M127" s="183"/>
      <c r="N127" s="183"/>
      <c r="O127" s="183"/>
      <c r="P127" s="183"/>
      <c r="Q127" s="183"/>
      <c r="R127" s="183"/>
      <c r="S127" s="190"/>
      <c r="T127" s="190"/>
      <c r="U127" s="190"/>
      <c r="V127" s="190"/>
      <c r="W127" s="190"/>
      <c r="AA127" s="30"/>
      <c r="AB127" s="30" t="s">
        <v>147</v>
      </c>
      <c r="AC127" s="30"/>
      <c r="AH127" s="19">
        <f>(Z110-1)*1200</f>
        <v>8.9333312989890779</v>
      </c>
    </row>
    <row r="128" spans="1:34" ht="12.75">
      <c r="A128" s="183"/>
      <c r="B128" s="183"/>
      <c r="C128" s="435">
        <v>23</v>
      </c>
      <c r="D128" s="255">
        <f t="shared" si="5"/>
        <v>8517</v>
      </c>
      <c r="E128" s="385">
        <f t="shared" si="2"/>
        <v>7538</v>
      </c>
      <c r="F128" s="183"/>
      <c r="G128" s="427">
        <f t="shared" si="3"/>
        <v>192789.43153207382</v>
      </c>
      <c r="H128" s="183"/>
      <c r="I128" s="183"/>
      <c r="J128" s="183"/>
      <c r="K128" s="183"/>
      <c r="L128" s="183"/>
      <c r="M128" s="183"/>
      <c r="N128" s="183"/>
      <c r="O128" s="183"/>
      <c r="P128" s="183"/>
      <c r="Q128" s="183"/>
      <c r="R128" s="183"/>
      <c r="S128" s="190"/>
      <c r="T128" s="190"/>
      <c r="U128" s="190"/>
      <c r="V128" s="190"/>
      <c r="W128" s="190"/>
      <c r="AB128" s="31"/>
      <c r="AC128" s="31"/>
    </row>
    <row r="129" spans="1:36" ht="12.75">
      <c r="A129" s="183"/>
      <c r="B129" s="183"/>
      <c r="C129" s="435">
        <v>24</v>
      </c>
      <c r="D129" s="255">
        <f t="shared" si="5"/>
        <v>8517</v>
      </c>
      <c r="E129" s="385">
        <f t="shared" si="2"/>
        <v>7538</v>
      </c>
      <c r="F129" s="183"/>
      <c r="G129" s="427">
        <f t="shared" si="3"/>
        <v>201762.64141775697</v>
      </c>
      <c r="H129" s="183"/>
      <c r="I129" s="183"/>
      <c r="J129" s="183"/>
      <c r="K129" s="183"/>
      <c r="L129" s="183"/>
      <c r="M129" s="183"/>
      <c r="N129" s="183"/>
      <c r="O129" s="183"/>
      <c r="P129" s="183"/>
      <c r="Q129" s="183"/>
      <c r="R129" s="183"/>
      <c r="S129" s="190"/>
      <c r="T129" s="190"/>
      <c r="U129" s="190"/>
      <c r="V129" s="190"/>
      <c r="W129" s="190"/>
      <c r="AB129" s="32" t="s">
        <v>150</v>
      </c>
      <c r="AC129" s="32"/>
      <c r="AF129" s="19">
        <f>C82</f>
        <v>9</v>
      </c>
      <c r="AG129" s="19">
        <f>(400+AF129)/400</f>
        <v>1.0225</v>
      </c>
    </row>
    <row r="130" spans="1:36" ht="12.75">
      <c r="A130" s="183"/>
      <c r="B130" s="183"/>
      <c r="C130" s="435">
        <v>25</v>
      </c>
      <c r="D130" s="255">
        <f>ROUNDUP(H86,0)</f>
        <v>8858</v>
      </c>
      <c r="E130" s="385">
        <f t="shared" si="2"/>
        <v>7197</v>
      </c>
      <c r="F130" s="183"/>
      <c r="G130" s="427">
        <f t="shared" si="3"/>
        <v>210461.65185071027</v>
      </c>
      <c r="H130" s="179"/>
      <c r="I130" s="179"/>
      <c r="J130" s="179"/>
      <c r="K130" s="179"/>
      <c r="L130" s="183"/>
      <c r="M130" s="183"/>
      <c r="N130" s="183"/>
      <c r="O130" s="183"/>
      <c r="P130" s="183"/>
      <c r="Q130" s="183"/>
      <c r="R130" s="183"/>
      <c r="S130" s="190"/>
      <c r="T130" s="190"/>
      <c r="U130" s="190"/>
      <c r="V130" s="190"/>
      <c r="W130" s="190"/>
      <c r="AB130" s="33">
        <f t="shared" ref="AB130:AB161" si="6">G106*AG130</f>
        <v>58.557986664873404</v>
      </c>
      <c r="AG130" s="19">
        <f>AH144-1</f>
        <v>7.4444427491575649E-3</v>
      </c>
    </row>
    <row r="131" spans="1:36" ht="12.75">
      <c r="A131" s="183"/>
      <c r="B131" s="183"/>
      <c r="C131" s="435">
        <v>26</v>
      </c>
      <c r="D131" s="255">
        <f>D130</f>
        <v>8858</v>
      </c>
      <c r="E131" s="385">
        <f t="shared" si="2"/>
        <v>7197</v>
      </c>
      <c r="F131" s="183"/>
      <c r="G131" s="427">
        <f t="shared" si="3"/>
        <v>219225.42156880602</v>
      </c>
      <c r="H131" s="179"/>
      <c r="I131" s="526" t="s">
        <v>320</v>
      </c>
      <c r="J131" s="527"/>
      <c r="K131" s="527"/>
      <c r="L131" s="527"/>
      <c r="M131" s="527"/>
      <c r="N131" s="528"/>
      <c r="O131" s="529"/>
      <c r="P131" s="530"/>
      <c r="Q131" s="183"/>
      <c r="R131" s="183"/>
      <c r="S131" s="190"/>
      <c r="T131" s="190"/>
      <c r="U131" s="190"/>
      <c r="V131" s="190"/>
      <c r="W131" s="190"/>
      <c r="AB131" s="33">
        <f t="shared" si="6"/>
        <v>117.5519049089794</v>
      </c>
      <c r="AG131" s="19">
        <f>AG130</f>
        <v>7.4444427491575649E-3</v>
      </c>
    </row>
    <row r="132" spans="1:36" ht="12.75">
      <c r="A132" s="183"/>
      <c r="B132" s="183"/>
      <c r="C132" s="435">
        <v>27</v>
      </c>
      <c r="D132" s="255">
        <f t="shared" ref="D132:D141" si="7">D131</f>
        <v>8858</v>
      </c>
      <c r="E132" s="385">
        <f t="shared" si="2"/>
        <v>7197</v>
      </c>
      <c r="F132" s="183"/>
      <c r="G132" s="427">
        <f t="shared" si="3"/>
        <v>228054.43266883492</v>
      </c>
      <c r="H132" s="179"/>
      <c r="I132" s="531" t="s">
        <v>321</v>
      </c>
      <c r="J132" s="532"/>
      <c r="K132" s="532"/>
      <c r="L132" s="532"/>
      <c r="M132" s="532"/>
      <c r="N132" s="533"/>
      <c r="O132" s="534"/>
      <c r="P132" s="535"/>
      <c r="Q132" s="183"/>
      <c r="R132" s="183"/>
      <c r="S132" s="190"/>
      <c r="T132" s="190"/>
      <c r="U132" s="190"/>
      <c r="V132" s="190"/>
      <c r="W132" s="190"/>
      <c r="AB132" s="33">
        <f t="shared" si="6"/>
        <v>176.98500000000209</v>
      </c>
      <c r="AG132" s="19">
        <f t="shared" ref="AG132:AG195" si="8">AG131</f>
        <v>7.4444427491575649E-3</v>
      </c>
    </row>
    <row r="133" spans="1:36" ht="12.75">
      <c r="A133" s="183"/>
      <c r="B133" s="183"/>
      <c r="C133" s="435">
        <v>28</v>
      </c>
      <c r="D133" s="255">
        <f t="shared" si="7"/>
        <v>8858</v>
      </c>
      <c r="E133" s="385">
        <f t="shared" si="2"/>
        <v>7197</v>
      </c>
      <c r="F133" s="183"/>
      <c r="G133" s="427">
        <f t="shared" si="3"/>
        <v>236949.17083652967</v>
      </c>
      <c r="H133" s="437"/>
      <c r="I133" s="531" t="s">
        <v>322</v>
      </c>
      <c r="J133" s="533"/>
      <c r="K133" s="533"/>
      <c r="L133" s="533"/>
      <c r="M133" s="532"/>
      <c r="N133" s="533"/>
      <c r="O133" s="533"/>
      <c r="P133" s="535"/>
      <c r="Q133" s="183"/>
      <c r="R133" s="183"/>
      <c r="S133" s="190"/>
      <c r="T133" s="190"/>
      <c r="U133" s="190"/>
      <c r="V133" s="190"/>
      <c r="W133" s="190"/>
      <c r="AB133" s="33">
        <f t="shared" si="6"/>
        <v>236.86054136483517</v>
      </c>
      <c r="AG133" s="19">
        <f t="shared" si="8"/>
        <v>7.4444427491575649E-3</v>
      </c>
    </row>
    <row r="134" spans="1:36" ht="12.75">
      <c r="A134" s="183"/>
      <c r="B134" s="183"/>
      <c r="C134" s="435">
        <v>29</v>
      </c>
      <c r="D134" s="255">
        <f t="shared" si="7"/>
        <v>8858</v>
      </c>
      <c r="E134" s="385">
        <f t="shared" si="2"/>
        <v>7197</v>
      </c>
      <c r="F134" s="183"/>
      <c r="G134" s="427">
        <f t="shared" si="3"/>
        <v>245910.12537328256</v>
      </c>
      <c r="H134" s="179"/>
      <c r="I134" s="536" t="s">
        <v>323</v>
      </c>
      <c r="J134" s="537"/>
      <c r="K134" s="537"/>
      <c r="L134" s="537"/>
      <c r="M134" s="537"/>
      <c r="N134" s="538"/>
      <c r="O134" s="539"/>
      <c r="P134" s="540"/>
      <c r="Q134" s="183"/>
      <c r="R134" s="183"/>
      <c r="S134" s="190"/>
      <c r="T134" s="190"/>
      <c r="U134" s="190"/>
      <c r="V134" s="190"/>
      <c r="W134" s="190"/>
      <c r="AB134" s="33">
        <f t="shared" si="6"/>
        <v>297.18182276943355</v>
      </c>
      <c r="AG134" s="19">
        <f t="shared" si="8"/>
        <v>7.4444427491575649E-3</v>
      </c>
    </row>
    <row r="135" spans="1:36" ht="12.75">
      <c r="A135" s="183"/>
      <c r="B135" s="183"/>
      <c r="C135" s="435">
        <v>30</v>
      </c>
      <c r="D135" s="255">
        <f t="shared" si="7"/>
        <v>8858</v>
      </c>
      <c r="E135" s="385">
        <f t="shared" si="2"/>
        <v>7197</v>
      </c>
      <c r="F135" s="183"/>
      <c r="G135" s="427">
        <f t="shared" si="3"/>
        <v>254937.78922306211</v>
      </c>
      <c r="H135" s="179"/>
      <c r="I135" s="179"/>
      <c r="J135" s="179"/>
      <c r="K135" s="179"/>
      <c r="L135" s="183"/>
      <c r="M135" s="183"/>
      <c r="N135" s="183"/>
      <c r="O135" s="183"/>
      <c r="P135" s="183"/>
      <c r="Q135" s="183"/>
      <c r="R135" s="183"/>
      <c r="S135" s="190"/>
      <c r="T135" s="190"/>
      <c r="U135" s="190"/>
      <c r="V135" s="190"/>
      <c r="W135" s="190"/>
      <c r="AB135" s="33">
        <f t="shared" si="6"/>
        <v>357.95216250000431</v>
      </c>
      <c r="AG135" s="19">
        <f t="shared" si="8"/>
        <v>7.4444427491575649E-3</v>
      </c>
    </row>
    <row r="136" spans="1:36" ht="12.75">
      <c r="A136" s="183"/>
      <c r="B136" s="183"/>
      <c r="C136" s="435">
        <v>31</v>
      </c>
      <c r="D136" s="255">
        <f t="shared" si="7"/>
        <v>8858</v>
      </c>
      <c r="E136" s="385">
        <f t="shared" si="2"/>
        <v>7197</v>
      </c>
      <c r="F136" s="183"/>
      <c r="G136" s="427">
        <f t="shared" si="3"/>
        <v>264032.65899953002</v>
      </c>
      <c r="H136" s="183"/>
      <c r="I136" s="183"/>
      <c r="J136" s="183"/>
      <c r="K136" s="183"/>
      <c r="L136" s="183"/>
      <c r="M136" s="183"/>
      <c r="N136" s="183"/>
      <c r="O136" s="183"/>
      <c r="P136" s="183"/>
      <c r="Q136" s="183"/>
      <c r="R136" s="183"/>
      <c r="S136" s="190"/>
      <c r="T136" s="190"/>
      <c r="U136" s="190"/>
      <c r="V136" s="190"/>
      <c r="W136" s="190"/>
      <c r="AB136" s="33">
        <f t="shared" si="6"/>
        <v>419.1749035455461</v>
      </c>
      <c r="AG136" s="19">
        <f t="shared" si="8"/>
        <v>7.4444427491575649E-3</v>
      </c>
    </row>
    <row r="137" spans="1:36" ht="12.75">
      <c r="A137" s="183"/>
      <c r="B137" s="183"/>
      <c r="C137" s="435">
        <v>32</v>
      </c>
      <c r="D137" s="255">
        <f t="shared" si="7"/>
        <v>8858</v>
      </c>
      <c r="E137" s="385">
        <f t="shared" si="2"/>
        <v>7197</v>
      </c>
      <c r="F137" s="183"/>
      <c r="G137" s="427">
        <f t="shared" si="3"/>
        <v>273195.23501335987</v>
      </c>
      <c r="H137" s="183"/>
      <c r="I137" s="183"/>
      <c r="J137" s="183"/>
      <c r="K137" s="183"/>
      <c r="L137" s="183"/>
      <c r="M137" s="183"/>
      <c r="N137" s="183"/>
      <c r="O137" s="183"/>
      <c r="P137" s="183"/>
      <c r="Q137" s="183"/>
      <c r="R137" s="183"/>
      <c r="S137" s="190"/>
      <c r="T137" s="190"/>
      <c r="U137" s="190"/>
      <c r="V137" s="190"/>
      <c r="W137" s="190"/>
      <c r="AB137" s="33">
        <f t="shared" si="6"/>
        <v>480.85341378174797</v>
      </c>
      <c r="AG137" s="19">
        <f t="shared" si="8"/>
        <v>7.4444427491575649E-3</v>
      </c>
    </row>
    <row r="138" spans="1:36" ht="12.75">
      <c r="A138" s="183"/>
      <c r="B138" s="183"/>
      <c r="C138" s="435">
        <v>33</v>
      </c>
      <c r="D138" s="255">
        <f t="shared" si="7"/>
        <v>8858</v>
      </c>
      <c r="E138" s="385">
        <f t="shared" ref="E138:E169" si="9">AJ177-D138</f>
        <v>7197</v>
      </c>
      <c r="F138" s="183"/>
      <c r="G138" s="427">
        <f t="shared" si="3"/>
        <v>282426.02129975945</v>
      </c>
      <c r="H138" s="183"/>
      <c r="I138" s="183"/>
      <c r="J138" s="183"/>
      <c r="K138" s="183"/>
      <c r="L138" s="183"/>
      <c r="M138" s="183"/>
      <c r="N138" s="183"/>
      <c r="O138" s="183"/>
      <c r="P138" s="183"/>
      <c r="Q138" s="183"/>
      <c r="R138" s="183"/>
      <c r="S138" s="190"/>
      <c r="T138" s="190"/>
      <c r="U138" s="190"/>
      <c r="V138" s="190"/>
      <c r="W138" s="190"/>
      <c r="AB138" s="33">
        <f t="shared" si="6"/>
        <v>542.99108615625653</v>
      </c>
      <c r="AG138" s="19">
        <f t="shared" si="8"/>
        <v>7.4444427491575649E-3</v>
      </c>
    </row>
    <row r="139" spans="1:36" ht="12.75">
      <c r="A139" s="183"/>
      <c r="B139" s="183"/>
      <c r="C139" s="435">
        <v>34</v>
      </c>
      <c r="D139" s="255">
        <f t="shared" si="7"/>
        <v>8858</v>
      </c>
      <c r="E139" s="385">
        <f t="shared" si="9"/>
        <v>7197</v>
      </c>
      <c r="F139" s="183"/>
      <c r="G139" s="427">
        <f t="shared" ref="G139:G170" si="10">G138+E139+AB162</f>
        <v>291725.52564619784</v>
      </c>
      <c r="H139" s="183"/>
      <c r="I139" s="183"/>
      <c r="J139" s="183"/>
      <c r="K139" s="183"/>
      <c r="L139" s="183"/>
      <c r="M139" s="183"/>
      <c r="N139" s="183"/>
      <c r="O139" s="183"/>
      <c r="P139" s="183"/>
      <c r="Q139" s="183"/>
      <c r="R139" s="183"/>
      <c r="S139" s="190"/>
      <c r="T139" s="190"/>
      <c r="U139" s="190"/>
      <c r="V139" s="190"/>
      <c r="W139" s="190"/>
      <c r="AB139" s="33">
        <f t="shared" si="6"/>
        <v>605.59133887532312</v>
      </c>
      <c r="AG139" s="19">
        <f t="shared" si="8"/>
        <v>7.4444427491575649E-3</v>
      </c>
    </row>
    <row r="140" spans="1:36" ht="12.75">
      <c r="A140" s="183"/>
      <c r="B140" s="183"/>
      <c r="C140" s="435">
        <v>35</v>
      </c>
      <c r="D140" s="255">
        <f t="shared" si="7"/>
        <v>8858</v>
      </c>
      <c r="E140" s="385">
        <f t="shared" si="9"/>
        <v>7197</v>
      </c>
      <c r="F140" s="183"/>
      <c r="G140" s="427">
        <f t="shared" si="10"/>
        <v>301094.25962033885</v>
      </c>
      <c r="H140" s="183"/>
      <c r="I140" s="517" t="s">
        <v>316</v>
      </c>
      <c r="J140" s="518"/>
      <c r="K140" s="518"/>
      <c r="L140" s="519"/>
      <c r="M140" s="183"/>
      <c r="N140" s="183"/>
      <c r="O140" s="183"/>
      <c r="P140" s="183"/>
      <c r="Q140" s="183"/>
      <c r="R140" s="183"/>
      <c r="S140" s="190"/>
      <c r="T140" s="190"/>
      <c r="U140" s="190"/>
      <c r="V140" s="190"/>
      <c r="W140" s="190"/>
      <c r="AB140" s="33">
        <f t="shared" si="6"/>
        <v>668.65761559183954</v>
      </c>
      <c r="AG140" s="19">
        <f t="shared" si="8"/>
        <v>7.4444427491575649E-3</v>
      </c>
    </row>
    <row r="141" spans="1:36" ht="12.75">
      <c r="A141" s="183"/>
      <c r="B141" s="183"/>
      <c r="C141" s="435">
        <v>36</v>
      </c>
      <c r="D141" s="255">
        <f t="shared" si="7"/>
        <v>8858</v>
      </c>
      <c r="E141" s="385">
        <f t="shared" si="9"/>
        <v>7197</v>
      </c>
      <c r="F141" s="183"/>
      <c r="G141" s="427">
        <f t="shared" si="10"/>
        <v>310532.73859818245</v>
      </c>
      <c r="H141" s="183"/>
      <c r="I141" s="520" t="s">
        <v>317</v>
      </c>
      <c r="J141" s="521" t="s">
        <v>318</v>
      </c>
      <c r="K141" s="521"/>
      <c r="L141" s="522"/>
      <c r="M141" s="183"/>
      <c r="N141" s="183"/>
      <c r="O141" s="183"/>
      <c r="P141" s="183"/>
      <c r="Q141" s="183"/>
      <c r="R141" s="183"/>
      <c r="S141" s="190"/>
      <c r="T141" s="190"/>
      <c r="U141" s="190"/>
      <c r="V141" s="190"/>
      <c r="W141" s="190"/>
      <c r="AB141" s="33">
        <f t="shared" si="6"/>
        <v>732.19338559477467</v>
      </c>
      <c r="AG141" s="19">
        <f t="shared" si="8"/>
        <v>7.4444427491575649E-3</v>
      </c>
      <c r="AJ141" s="30" t="s">
        <v>4</v>
      </c>
    </row>
    <row r="142" spans="1:36" ht="12.75">
      <c r="A142" s="183"/>
      <c r="B142" s="183"/>
      <c r="C142" s="435">
        <v>37</v>
      </c>
      <c r="D142" s="255">
        <f>ROUNDUP(I86,0)</f>
        <v>9212</v>
      </c>
      <c r="E142" s="385">
        <f t="shared" si="9"/>
        <v>6843</v>
      </c>
      <c r="F142" s="183"/>
      <c r="G142" s="427">
        <f t="shared" si="10"/>
        <v>319687.48179241573</v>
      </c>
      <c r="H142" s="183"/>
      <c r="I142" s="523" t="s">
        <v>319</v>
      </c>
      <c r="J142" s="524"/>
      <c r="K142" s="524"/>
      <c r="L142" s="525"/>
      <c r="M142" s="183"/>
      <c r="N142" s="183"/>
      <c r="O142" s="183"/>
      <c r="P142" s="183"/>
      <c r="Q142" s="183"/>
      <c r="R142" s="183"/>
      <c r="S142" s="190"/>
      <c r="T142" s="190"/>
      <c r="U142" s="190"/>
      <c r="V142" s="190"/>
      <c r="W142" s="190"/>
      <c r="AB142" s="33">
        <f t="shared" si="6"/>
        <v>793.76036677829643</v>
      </c>
      <c r="AG142" s="19">
        <f t="shared" si="8"/>
        <v>7.4444427491575649E-3</v>
      </c>
      <c r="AJ142" s="30"/>
    </row>
    <row r="143" spans="1:36" ht="12.75">
      <c r="A143" s="183"/>
      <c r="B143" s="183"/>
      <c r="C143" s="435">
        <v>38</v>
      </c>
      <c r="D143" s="255">
        <f>D142</f>
        <v>9212</v>
      </c>
      <c r="E143" s="385">
        <f t="shared" si="9"/>
        <v>6843</v>
      </c>
      <c r="F143" s="183"/>
      <c r="G143" s="427">
        <f t="shared" si="10"/>
        <v>328910.37694824173</v>
      </c>
      <c r="H143" s="183"/>
      <c r="I143" s="183"/>
      <c r="J143" s="183"/>
      <c r="K143" s="183"/>
      <c r="L143" s="183"/>
      <c r="M143" s="183"/>
      <c r="N143" s="183"/>
      <c r="O143" s="183"/>
      <c r="P143" s="183"/>
      <c r="Q143" s="183"/>
      <c r="R143" s="183"/>
      <c r="S143" s="190"/>
      <c r="T143" s="190"/>
      <c r="U143" s="190"/>
      <c r="V143" s="190"/>
      <c r="W143" s="190"/>
      <c r="AB143" s="33">
        <f t="shared" si="6"/>
        <v>855.78567982847756</v>
      </c>
      <c r="AG143" s="19">
        <f t="shared" si="8"/>
        <v>7.4444427491575649E-3</v>
      </c>
      <c r="AJ143" s="31"/>
    </row>
    <row r="144" spans="1:36" ht="12.75">
      <c r="A144" s="183"/>
      <c r="B144" s="183"/>
      <c r="C144" s="435">
        <v>39</v>
      </c>
      <c r="D144" s="255">
        <f t="shared" ref="D144:D153" si="11">D143</f>
        <v>9212</v>
      </c>
      <c r="E144" s="385">
        <f t="shared" si="9"/>
        <v>6843</v>
      </c>
      <c r="F144" s="183"/>
      <c r="G144" s="427">
        <f t="shared" si="10"/>
        <v>338201.93141903676</v>
      </c>
      <c r="H144" s="183"/>
      <c r="I144" s="183"/>
      <c r="J144" s="183"/>
      <c r="K144" s="183"/>
      <c r="L144" s="183"/>
      <c r="M144" s="183"/>
      <c r="N144" s="183"/>
      <c r="O144" s="183"/>
      <c r="P144" s="183"/>
      <c r="Q144" s="183"/>
      <c r="R144" s="183"/>
      <c r="S144" s="190"/>
      <c r="T144" s="190"/>
      <c r="U144" s="190"/>
      <c r="V144" s="190"/>
      <c r="W144" s="190"/>
      <c r="AB144" s="33">
        <f t="shared" si="6"/>
        <v>918.27273677065921</v>
      </c>
      <c r="AG144" s="19">
        <f t="shared" si="8"/>
        <v>7.4444427491575649E-3</v>
      </c>
      <c r="AH144" s="19">
        <f>AG129^0.333333333333333</f>
        <v>1.0074444427491576</v>
      </c>
      <c r="AI144" s="19">
        <f>(AH144-1)*1200</f>
        <v>8.9333312989890779</v>
      </c>
      <c r="AJ144" s="32" t="s">
        <v>149</v>
      </c>
    </row>
    <row r="145" spans="1:36" ht="12.75">
      <c r="A145" s="183"/>
      <c r="B145" s="183"/>
      <c r="C145" s="435">
        <v>40</v>
      </c>
      <c r="D145" s="255">
        <f t="shared" si="11"/>
        <v>9212</v>
      </c>
      <c r="E145" s="385">
        <f t="shared" si="9"/>
        <v>6843</v>
      </c>
      <c r="F145" s="183"/>
      <c r="G145" s="427">
        <f t="shared" si="10"/>
        <v>347562.65633514029</v>
      </c>
      <c r="H145" s="183"/>
      <c r="I145" s="183"/>
      <c r="J145" s="183"/>
      <c r="K145" s="183"/>
      <c r="L145" s="183"/>
      <c r="M145" s="183"/>
      <c r="N145" s="183"/>
      <c r="O145" s="183"/>
      <c r="P145" s="183"/>
      <c r="Q145" s="183"/>
      <c r="R145" s="183"/>
      <c r="S145" s="190"/>
      <c r="T145" s="190"/>
      <c r="U145" s="190"/>
      <c r="V145" s="190"/>
      <c r="W145" s="190"/>
      <c r="AB145" s="33">
        <f t="shared" si="6"/>
        <v>981.22497503081036</v>
      </c>
      <c r="AG145" s="19">
        <f t="shared" si="8"/>
        <v>7.4444427491575649E-3</v>
      </c>
      <c r="AJ145" s="33">
        <f>ROUNDDOWN(C85,0)</f>
        <v>16055</v>
      </c>
    </row>
    <row r="146" spans="1:36" ht="13.5" thickBot="1">
      <c r="A146" s="183"/>
      <c r="B146" s="183"/>
      <c r="C146" s="435">
        <v>41</v>
      </c>
      <c r="D146" s="255">
        <f t="shared" si="11"/>
        <v>9212</v>
      </c>
      <c r="E146" s="385">
        <f t="shared" si="9"/>
        <v>6843</v>
      </c>
      <c r="F146" s="183"/>
      <c r="G146" s="427">
        <f t="shared" si="10"/>
        <v>356993.06663197238</v>
      </c>
      <c r="H146" s="183"/>
      <c r="I146" s="183"/>
      <c r="J146" s="183"/>
      <c r="K146" s="183"/>
      <c r="L146" s="183"/>
      <c r="M146" s="183"/>
      <c r="N146" s="183"/>
      <c r="O146" s="183"/>
      <c r="P146" s="183"/>
      <c r="Q146" s="183"/>
      <c r="R146" s="183"/>
      <c r="S146" s="190"/>
      <c r="T146" s="190"/>
      <c r="U146" s="190"/>
      <c r="V146" s="190"/>
      <c r="W146" s="190"/>
      <c r="AB146" s="33">
        <f t="shared" si="6"/>
        <v>1044.6458576246205</v>
      </c>
      <c r="AG146" s="19">
        <f t="shared" si="8"/>
        <v>7.4444427491575649E-3</v>
      </c>
      <c r="AJ146" s="33">
        <f>AJ145</f>
        <v>16055</v>
      </c>
    </row>
    <row r="147" spans="1:36" ht="12.75">
      <c r="A147" s="183"/>
      <c r="B147" s="183"/>
      <c r="C147" s="435">
        <v>42</v>
      </c>
      <c r="D147" s="255">
        <f t="shared" si="11"/>
        <v>9212</v>
      </c>
      <c r="E147" s="385">
        <f t="shared" si="9"/>
        <v>6843</v>
      </c>
      <c r="F147" s="183"/>
      <c r="G147" s="427">
        <f t="shared" si="10"/>
        <v>366493.6810783603</v>
      </c>
      <c r="H147" s="508"/>
      <c r="I147" s="508"/>
      <c r="J147" s="509"/>
      <c r="K147" s="183"/>
      <c r="L147" s="183"/>
      <c r="M147" s="183"/>
      <c r="N147" s="183"/>
      <c r="O147" s="183"/>
      <c r="P147" s="183"/>
      <c r="Q147" s="183"/>
      <c r="R147" s="183"/>
      <c r="S147" s="190"/>
      <c r="T147" s="190"/>
      <c r="U147" s="190"/>
      <c r="V147" s="190"/>
      <c r="W147" s="190"/>
      <c r="AB147" s="33">
        <f t="shared" si="6"/>
        <v>1108.5388733480013</v>
      </c>
      <c r="AG147" s="19">
        <f t="shared" si="8"/>
        <v>7.4444427491575649E-3</v>
      </c>
      <c r="AJ147" s="33">
        <f t="shared" ref="AJ147:AJ210" si="12">AJ146</f>
        <v>16055</v>
      </c>
    </row>
    <row r="148" spans="1:36" ht="12.75">
      <c r="A148" s="183"/>
      <c r="B148" s="183"/>
      <c r="C148" s="435">
        <v>43</v>
      </c>
      <c r="D148" s="255">
        <f t="shared" si="11"/>
        <v>9212</v>
      </c>
      <c r="E148" s="385">
        <f t="shared" si="9"/>
        <v>6843</v>
      </c>
      <c r="F148" s="183"/>
      <c r="G148" s="427">
        <f t="shared" si="10"/>
        <v>376065.02230507619</v>
      </c>
      <c r="H148" s="421" t="s">
        <v>310</v>
      </c>
      <c r="I148" s="421"/>
      <c r="J148" s="479"/>
      <c r="K148" s="183"/>
      <c r="L148" s="183"/>
      <c r="M148" s="183"/>
      <c r="N148" s="183"/>
      <c r="O148" s="183"/>
      <c r="P148" s="183"/>
      <c r="Q148" s="183"/>
      <c r="R148" s="183"/>
      <c r="S148" s="190"/>
      <c r="T148" s="190"/>
      <c r="U148" s="190"/>
      <c r="V148" s="190"/>
      <c r="W148" s="190"/>
      <c r="AB148" s="33">
        <f t="shared" si="6"/>
        <v>1172.9075369690058</v>
      </c>
      <c r="AG148" s="19">
        <f t="shared" si="8"/>
        <v>7.4444427491575649E-3</v>
      </c>
      <c r="AJ148" s="33">
        <f t="shared" si="12"/>
        <v>16055</v>
      </c>
    </row>
    <row r="149" spans="1:36" ht="12.75">
      <c r="A149" s="183"/>
      <c r="B149" s="183"/>
      <c r="C149" s="435">
        <v>44</v>
      </c>
      <c r="D149" s="255">
        <f t="shared" si="11"/>
        <v>9212</v>
      </c>
      <c r="E149" s="385">
        <f t="shared" si="9"/>
        <v>6843</v>
      </c>
      <c r="F149" s="183"/>
      <c r="G149" s="427">
        <f t="shared" si="10"/>
        <v>385707.616833587</v>
      </c>
      <c r="H149" s="421" t="s">
        <v>311</v>
      </c>
      <c r="I149" s="421"/>
      <c r="J149" s="479"/>
      <c r="K149" s="183"/>
      <c r="L149" s="183"/>
      <c r="M149" s="183"/>
      <c r="N149" s="183"/>
      <c r="O149" s="183"/>
      <c r="P149" s="183"/>
      <c r="Q149" s="183"/>
      <c r="R149" s="183"/>
      <c r="S149" s="190"/>
      <c r="T149" s="190"/>
      <c r="U149" s="190"/>
      <c r="V149" s="190"/>
      <c r="W149" s="190"/>
      <c r="AB149" s="33">
        <f t="shared" si="6"/>
        <v>1237.7553894211767</v>
      </c>
      <c r="AG149" s="19">
        <f t="shared" si="8"/>
        <v>7.4444427491575649E-3</v>
      </c>
      <c r="AJ149" s="33">
        <f t="shared" si="12"/>
        <v>16055</v>
      </c>
    </row>
    <row r="150" spans="1:36" ht="15">
      <c r="A150" s="183"/>
      <c r="B150" s="183"/>
      <c r="C150" s="435">
        <v>45</v>
      </c>
      <c r="D150" s="255">
        <f t="shared" si="11"/>
        <v>9212</v>
      </c>
      <c r="E150" s="385">
        <f t="shared" si="9"/>
        <v>6843</v>
      </c>
      <c r="F150" s="183"/>
      <c r="G150" s="427">
        <f t="shared" si="10"/>
        <v>395421.99510501866</v>
      </c>
      <c r="H150" s="510" t="s">
        <v>312</v>
      </c>
      <c r="I150" s="421"/>
      <c r="J150" s="479"/>
      <c r="K150" s="183"/>
      <c r="L150" s="183"/>
      <c r="M150" s="183"/>
      <c r="N150" s="183"/>
      <c r="O150" s="183"/>
      <c r="P150" s="183"/>
      <c r="Q150" s="183"/>
      <c r="R150" s="183"/>
      <c r="S150" s="190"/>
      <c r="T150" s="190"/>
      <c r="U150" s="190"/>
      <c r="V150" s="190"/>
      <c r="W150" s="190"/>
      <c r="AB150" s="33">
        <f t="shared" si="6"/>
        <v>1303.0859979983338</v>
      </c>
      <c r="AG150" s="19">
        <f t="shared" si="8"/>
        <v>7.4444427491575649E-3</v>
      </c>
      <c r="AJ150" s="33">
        <f t="shared" si="12"/>
        <v>16055</v>
      </c>
    </row>
    <row r="151" spans="1:36" ht="12.75">
      <c r="A151" s="183"/>
      <c r="B151" s="183"/>
      <c r="C151" s="435">
        <v>46</v>
      </c>
      <c r="D151" s="255">
        <f t="shared" si="11"/>
        <v>9212</v>
      </c>
      <c r="E151" s="385">
        <f t="shared" si="9"/>
        <v>6843</v>
      </c>
      <c r="F151" s="183"/>
      <c r="G151" s="427">
        <f t="shared" si="10"/>
        <v>405208.69150933565</v>
      </c>
      <c r="H151" s="183"/>
      <c r="I151" s="183"/>
      <c r="J151" s="183"/>
      <c r="K151" s="183"/>
      <c r="L151" s="183"/>
      <c r="M151" s="183"/>
      <c r="N151" s="183"/>
      <c r="O151" s="183"/>
      <c r="P151" s="183"/>
      <c r="Q151" s="183"/>
      <c r="R151" s="183"/>
      <c r="S151" s="190"/>
      <c r="T151" s="190"/>
      <c r="U151" s="190"/>
      <c r="V151" s="190"/>
      <c r="W151" s="190"/>
      <c r="AB151" s="33">
        <f t="shared" si="6"/>
        <v>1368.9029565508108</v>
      </c>
      <c r="AG151" s="19">
        <f t="shared" si="8"/>
        <v>7.4444427491575649E-3</v>
      </c>
      <c r="AJ151" s="33">
        <f t="shared" si="12"/>
        <v>16055</v>
      </c>
    </row>
    <row r="152" spans="1:36" ht="12.75">
      <c r="A152" s="183"/>
      <c r="B152" s="183"/>
      <c r="C152" s="435">
        <v>47</v>
      </c>
      <c r="D152" s="255">
        <f t="shared" si="11"/>
        <v>9212</v>
      </c>
      <c r="E152" s="385">
        <f t="shared" si="9"/>
        <v>6843</v>
      </c>
      <c r="F152" s="183"/>
      <c r="G152" s="427">
        <f t="shared" si="10"/>
        <v>415068.24441473797</v>
      </c>
      <c r="H152" s="183"/>
      <c r="I152" s="183"/>
      <c r="J152" s="183"/>
      <c r="K152" s="183"/>
      <c r="L152" s="183"/>
      <c r="M152" s="183"/>
      <c r="N152" s="183"/>
      <c r="O152" s="183"/>
      <c r="P152" s="183"/>
      <c r="Q152" s="183"/>
      <c r="R152" s="183"/>
      <c r="S152" s="190"/>
      <c r="T152" s="190"/>
      <c r="U152" s="190"/>
      <c r="V152" s="190"/>
      <c r="W152" s="190"/>
      <c r="AB152" s="33">
        <f t="shared" si="6"/>
        <v>1435.2098856831558</v>
      </c>
      <c r="AG152" s="19">
        <f t="shared" si="8"/>
        <v>7.4444427491575649E-3</v>
      </c>
      <c r="AJ152" s="33">
        <f t="shared" si="12"/>
        <v>16055</v>
      </c>
    </row>
    <row r="153" spans="1:36" ht="12.75">
      <c r="A153" s="183"/>
      <c r="B153" s="183"/>
      <c r="C153" s="435">
        <v>48</v>
      </c>
      <c r="D153" s="255">
        <f t="shared" si="11"/>
        <v>9212</v>
      </c>
      <c r="E153" s="385">
        <f t="shared" si="9"/>
        <v>6843</v>
      </c>
      <c r="F153" s="183"/>
      <c r="G153" s="427">
        <f t="shared" si="10"/>
        <v>425001.19619727682</v>
      </c>
      <c r="H153" s="183"/>
      <c r="I153" s="183"/>
      <c r="J153" s="183"/>
      <c r="K153" s="183"/>
      <c r="L153" s="183"/>
      <c r="M153" s="183"/>
      <c r="N153" s="183"/>
      <c r="O153" s="183"/>
      <c r="P153" s="183"/>
      <c r="Q153" s="183"/>
      <c r="R153" s="183"/>
      <c r="S153" s="190"/>
      <c r="T153" s="190"/>
      <c r="U153" s="190"/>
      <c r="V153" s="190"/>
      <c r="W153" s="190"/>
      <c r="AB153" s="33">
        <f t="shared" si="6"/>
        <v>1502.0104329532987</v>
      </c>
      <c r="AG153" s="19">
        <f t="shared" si="8"/>
        <v>7.4444427491575649E-3</v>
      </c>
      <c r="AJ153" s="33">
        <f t="shared" si="12"/>
        <v>16055</v>
      </c>
    </row>
    <row r="154" spans="1:36" ht="12.75">
      <c r="A154" s="183"/>
      <c r="B154" s="183"/>
      <c r="C154" s="435">
        <v>49</v>
      </c>
      <c r="D154" s="255">
        <f>J86</f>
        <v>9579.839581985103</v>
      </c>
      <c r="E154" s="385">
        <f t="shared" si="9"/>
        <v>6475.160418014897</v>
      </c>
      <c r="F154" s="183"/>
      <c r="G154" s="427">
        <f t="shared" si="10"/>
        <v>434640.25368870585</v>
      </c>
      <c r="H154" s="183"/>
      <c r="I154" s="183"/>
      <c r="J154" s="183"/>
      <c r="K154" s="183"/>
      <c r="L154" s="183"/>
      <c r="M154" s="183"/>
      <c r="N154" s="183"/>
      <c r="O154" s="183"/>
      <c r="P154" s="183"/>
      <c r="Q154" s="183"/>
      <c r="R154" s="183"/>
      <c r="S154" s="190"/>
      <c r="T154" s="190"/>
      <c r="U154" s="190"/>
      <c r="V154" s="190"/>
      <c r="W154" s="190"/>
      <c r="AB154" s="33">
        <f t="shared" si="6"/>
        <v>1566.7697180957439</v>
      </c>
      <c r="AG154" s="19">
        <f t="shared" si="8"/>
        <v>7.4444427491575649E-3</v>
      </c>
      <c r="AJ154" s="33">
        <f t="shared" si="12"/>
        <v>16055</v>
      </c>
    </row>
    <row r="155" spans="1:36" ht="12.75">
      <c r="A155" s="183"/>
      <c r="B155" s="183"/>
      <c r="C155" s="435">
        <v>50</v>
      </c>
      <c r="D155" s="255">
        <f>D154</f>
        <v>9579.839581985103</v>
      </c>
      <c r="E155" s="385">
        <f t="shared" si="9"/>
        <v>6475.160418014897</v>
      </c>
      <c r="F155" s="183"/>
      <c r="G155" s="427">
        <f t="shared" si="10"/>
        <v>444351.06859178568</v>
      </c>
      <c r="H155" s="183"/>
      <c r="I155" s="183"/>
      <c r="J155" s="183"/>
      <c r="K155" s="183"/>
      <c r="L155" s="183"/>
      <c r="M155" s="183"/>
      <c r="N155" s="183"/>
      <c r="O155" s="183"/>
      <c r="P155" s="183"/>
      <c r="Q155" s="183"/>
      <c r="R155" s="183"/>
      <c r="S155" s="190"/>
      <c r="T155" s="190"/>
      <c r="U155" s="190"/>
      <c r="V155" s="190"/>
      <c r="W155" s="190"/>
      <c r="AB155" s="33">
        <f t="shared" si="6"/>
        <v>1632.0111000289085</v>
      </c>
      <c r="AG155" s="19">
        <f t="shared" si="8"/>
        <v>7.4444427491575649E-3</v>
      </c>
      <c r="AJ155" s="33">
        <f t="shared" si="12"/>
        <v>16055</v>
      </c>
    </row>
    <row r="156" spans="1:36" ht="12.75">
      <c r="A156" s="183"/>
      <c r="B156" s="183"/>
      <c r="C156" s="435">
        <v>51</v>
      </c>
      <c r="D156" s="255">
        <f t="shared" ref="D156:D164" si="13">D155</f>
        <v>9579.839581985103</v>
      </c>
      <c r="E156" s="385">
        <f t="shared" si="9"/>
        <v>6475.160418014897</v>
      </c>
      <c r="F156" s="183"/>
      <c r="G156" s="427">
        <f t="shared" si="10"/>
        <v>454134.17510045914</v>
      </c>
      <c r="H156" s="183"/>
      <c r="I156" s="183"/>
      <c r="J156" s="183"/>
      <c r="K156" s="183"/>
      <c r="L156" s="183"/>
      <c r="M156" s="183"/>
      <c r="N156" s="183"/>
      <c r="O156" s="183"/>
      <c r="P156" s="183"/>
      <c r="Q156" s="183"/>
      <c r="R156" s="183"/>
      <c r="S156" s="190"/>
      <c r="T156" s="190"/>
      <c r="U156" s="190"/>
      <c r="V156" s="190"/>
      <c r="W156" s="190"/>
      <c r="AB156" s="33">
        <f t="shared" si="6"/>
        <v>1697.7381676947502</v>
      </c>
      <c r="AG156" s="19">
        <f t="shared" si="8"/>
        <v>7.4444427491575649E-3</v>
      </c>
      <c r="AJ156" s="33">
        <f t="shared" si="12"/>
        <v>16055</v>
      </c>
    </row>
    <row r="157" spans="1:36" ht="12.75">
      <c r="A157" s="183"/>
      <c r="B157" s="183"/>
      <c r="C157" s="435">
        <v>52</v>
      </c>
      <c r="D157" s="255">
        <f t="shared" si="13"/>
        <v>9579.839581985103</v>
      </c>
      <c r="E157" s="385">
        <f t="shared" si="9"/>
        <v>6475.160418014897</v>
      </c>
      <c r="F157" s="183"/>
      <c r="G157" s="427">
        <f t="shared" si="10"/>
        <v>463990.11138544534</v>
      </c>
      <c r="H157" s="183"/>
      <c r="I157" s="183"/>
      <c r="J157" s="183"/>
      <c r="K157" s="183"/>
      <c r="L157" s="183"/>
      <c r="M157" s="183"/>
      <c r="N157" s="183"/>
      <c r="O157" s="183"/>
      <c r="P157" s="183"/>
      <c r="Q157" s="183"/>
      <c r="R157" s="183"/>
      <c r="S157" s="190"/>
      <c r="T157" s="190"/>
      <c r="U157" s="190"/>
      <c r="V157" s="190"/>
      <c r="W157" s="190"/>
      <c r="AB157" s="33">
        <f t="shared" si="6"/>
        <v>1763.9545367529004</v>
      </c>
      <c r="AG157" s="19">
        <f t="shared" si="8"/>
        <v>7.4444427491575649E-3</v>
      </c>
      <c r="AJ157" s="33">
        <f t="shared" si="12"/>
        <v>16055</v>
      </c>
    </row>
    <row r="158" spans="1:36" ht="12.75">
      <c r="A158" s="183"/>
      <c r="B158" s="183"/>
      <c r="C158" s="435">
        <v>53</v>
      </c>
      <c r="D158" s="255">
        <f t="shared" si="13"/>
        <v>9579.839581985103</v>
      </c>
      <c r="E158" s="385">
        <f t="shared" si="9"/>
        <v>6475.160418014897</v>
      </c>
      <c r="F158" s="183"/>
      <c r="G158" s="427">
        <f t="shared" si="10"/>
        <v>473919.41962384444</v>
      </c>
      <c r="H158" s="183"/>
      <c r="I158" s="183"/>
      <c r="J158" s="183"/>
      <c r="K158" s="183"/>
      <c r="L158" s="183"/>
      <c r="M158" s="183"/>
      <c r="N158" s="183"/>
      <c r="O158" s="183"/>
      <c r="P158" s="183"/>
      <c r="Q158" s="183"/>
      <c r="R158" s="183"/>
      <c r="S158" s="190"/>
      <c r="T158" s="190"/>
      <c r="U158" s="190"/>
      <c r="V158" s="190"/>
      <c r="W158" s="190"/>
      <c r="AB158" s="33">
        <f t="shared" si="6"/>
        <v>1830.6638497795611</v>
      </c>
      <c r="AG158" s="19">
        <f t="shared" si="8"/>
        <v>7.4444427491575649E-3</v>
      </c>
      <c r="AJ158" s="33">
        <f t="shared" si="12"/>
        <v>16055</v>
      </c>
    </row>
    <row r="159" spans="1:36" ht="12.75">
      <c r="A159" s="183"/>
      <c r="B159" s="183"/>
      <c r="C159" s="435">
        <v>54</v>
      </c>
      <c r="D159" s="255">
        <f t="shared" si="13"/>
        <v>9579.839581985103</v>
      </c>
      <c r="E159" s="385">
        <f t="shared" si="9"/>
        <v>6475.160418014897</v>
      </c>
      <c r="F159" s="183"/>
      <c r="G159" s="427">
        <f t="shared" si="10"/>
        <v>483922.64602896303</v>
      </c>
      <c r="H159" s="183"/>
      <c r="I159" s="183"/>
      <c r="J159" s="183"/>
      <c r="K159" s="183"/>
      <c r="L159" s="183"/>
      <c r="M159" s="183"/>
      <c r="N159" s="183"/>
      <c r="O159" s="183"/>
      <c r="P159" s="183"/>
      <c r="Q159" s="183"/>
      <c r="R159" s="183"/>
      <c r="S159" s="190"/>
      <c r="T159" s="190"/>
      <c r="U159" s="190"/>
      <c r="V159" s="190"/>
      <c r="W159" s="190"/>
      <c r="AB159" s="33">
        <f t="shared" si="6"/>
        <v>1897.8697764678843</v>
      </c>
      <c r="AG159" s="19">
        <f t="shared" si="8"/>
        <v>7.4444427491575649E-3</v>
      </c>
      <c r="AJ159" s="33">
        <f t="shared" si="12"/>
        <v>16055</v>
      </c>
    </row>
    <row r="160" spans="1:36" ht="12.75">
      <c r="A160" s="183"/>
      <c r="B160" s="183"/>
      <c r="C160" s="435">
        <v>55</v>
      </c>
      <c r="D160" s="255">
        <f t="shared" si="13"/>
        <v>9579.839581985103</v>
      </c>
      <c r="E160" s="385">
        <f t="shared" si="9"/>
        <v>6475.160418014897</v>
      </c>
      <c r="F160" s="183"/>
      <c r="G160" s="427">
        <f t="shared" si="10"/>
        <v>494000.34088036139</v>
      </c>
      <c r="H160" s="183"/>
      <c r="I160" s="183"/>
      <c r="J160" s="183"/>
      <c r="K160" s="183"/>
      <c r="L160" s="183"/>
      <c r="M160" s="183"/>
      <c r="N160" s="183"/>
      <c r="O160" s="183"/>
      <c r="P160" s="183"/>
      <c r="Q160" s="183"/>
      <c r="R160" s="183"/>
      <c r="S160" s="190"/>
      <c r="T160" s="190"/>
      <c r="U160" s="190"/>
      <c r="V160" s="190"/>
      <c r="W160" s="190"/>
      <c r="AB160" s="33">
        <f t="shared" si="6"/>
        <v>1965.5760138298431</v>
      </c>
      <c r="AG160" s="19">
        <f t="shared" si="8"/>
        <v>7.4444427491575649E-3</v>
      </c>
      <c r="AJ160" s="33">
        <f t="shared" si="12"/>
        <v>16055</v>
      </c>
    </row>
    <row r="161" spans="1:36" ht="12.75">
      <c r="A161" s="183"/>
      <c r="B161" s="183"/>
      <c r="C161" s="435">
        <v>56</v>
      </c>
      <c r="D161" s="255">
        <f t="shared" si="13"/>
        <v>9579.839581985103</v>
      </c>
      <c r="E161" s="385">
        <f t="shared" si="9"/>
        <v>6475.160418014897</v>
      </c>
      <c r="F161" s="183"/>
      <c r="G161" s="427">
        <f t="shared" si="10"/>
        <v>504153.05855412449</v>
      </c>
      <c r="H161" s="183"/>
      <c r="I161" s="183"/>
      <c r="J161" s="183"/>
      <c r="K161" s="183"/>
      <c r="L161" s="183"/>
      <c r="M161" s="183"/>
      <c r="N161" s="183"/>
      <c r="O161" s="183"/>
      <c r="P161" s="183"/>
      <c r="Q161" s="183"/>
      <c r="R161" s="183"/>
      <c r="S161" s="190"/>
      <c r="T161" s="190"/>
      <c r="U161" s="190"/>
      <c r="V161" s="190"/>
      <c r="W161" s="190"/>
      <c r="AB161" s="33">
        <f t="shared" si="6"/>
        <v>2033.7862863996038</v>
      </c>
      <c r="AG161" s="19">
        <f t="shared" si="8"/>
        <v>7.4444427491575649E-3</v>
      </c>
      <c r="AJ161" s="33">
        <f t="shared" si="12"/>
        <v>16055</v>
      </c>
    </row>
    <row r="162" spans="1:36" ht="12.75">
      <c r="A162" s="183"/>
      <c r="B162" s="183"/>
      <c r="C162" s="435">
        <v>57</v>
      </c>
      <c r="D162" s="255">
        <f t="shared" si="13"/>
        <v>9579.839581985103</v>
      </c>
      <c r="E162" s="385">
        <f t="shared" si="9"/>
        <v>6475.160418014897</v>
      </c>
      <c r="F162" s="183"/>
      <c r="G162" s="427">
        <f t="shared" si="10"/>
        <v>514381.35755335825</v>
      </c>
      <c r="H162" s="183"/>
      <c r="I162" s="183"/>
      <c r="J162" s="183"/>
      <c r="K162" s="183"/>
      <c r="L162" s="183"/>
      <c r="M162" s="183"/>
      <c r="N162" s="183"/>
      <c r="O162" s="183"/>
      <c r="P162" s="183"/>
      <c r="Q162" s="183"/>
      <c r="R162" s="183"/>
      <c r="S162" s="190"/>
      <c r="T162" s="190"/>
      <c r="U162" s="190"/>
      <c r="V162" s="190"/>
      <c r="W162" s="190"/>
      <c r="AB162" s="33">
        <f t="shared" ref="AB162:AB193" si="14">G138*AG162</f>
        <v>2102.5043464384144</v>
      </c>
      <c r="AG162" s="19">
        <f t="shared" si="8"/>
        <v>7.4444427491575649E-3</v>
      </c>
      <c r="AJ162" s="33">
        <f t="shared" si="12"/>
        <v>16055</v>
      </c>
    </row>
    <row r="163" spans="1:36" ht="12.75">
      <c r="A163" s="183"/>
      <c r="B163" s="183"/>
      <c r="C163" s="435">
        <v>58</v>
      </c>
      <c r="D163" s="255">
        <f t="shared" si="13"/>
        <v>9579.839581985103</v>
      </c>
      <c r="E163" s="385">
        <f t="shared" si="9"/>
        <v>6475.160418014897</v>
      </c>
      <c r="F163" s="183"/>
      <c r="G163" s="427">
        <f t="shared" si="10"/>
        <v>524685.80053891311</v>
      </c>
      <c r="H163" s="183"/>
      <c r="I163" s="183"/>
      <c r="J163" s="183"/>
      <c r="K163" s="183"/>
      <c r="L163" s="183"/>
      <c r="M163" s="183"/>
      <c r="N163" s="183"/>
      <c r="O163" s="183"/>
      <c r="P163" s="183"/>
      <c r="Q163" s="183"/>
      <c r="R163" s="183"/>
      <c r="S163" s="190"/>
      <c r="T163" s="190"/>
      <c r="U163" s="190"/>
      <c r="V163" s="190"/>
      <c r="W163" s="190"/>
      <c r="AB163" s="33">
        <f t="shared" si="14"/>
        <v>2171.7339741410169</v>
      </c>
      <c r="AG163" s="19">
        <f t="shared" si="8"/>
        <v>7.4444427491575649E-3</v>
      </c>
      <c r="AJ163" s="33">
        <f t="shared" si="12"/>
        <v>16055</v>
      </c>
    </row>
    <row r="164" spans="1:36" ht="12.75">
      <c r="A164" s="183"/>
      <c r="B164" s="183"/>
      <c r="C164" s="435">
        <v>59</v>
      </c>
      <c r="D164" s="255">
        <f t="shared" si="13"/>
        <v>9579.839581985103</v>
      </c>
      <c r="E164" s="385">
        <f t="shared" si="9"/>
        <v>6475.160418014897</v>
      </c>
      <c r="F164" s="183"/>
      <c r="G164" s="427">
        <f t="shared" si="10"/>
        <v>535066.95436033583</v>
      </c>
      <c r="H164" s="183"/>
      <c r="I164" s="183"/>
      <c r="J164" s="183"/>
      <c r="K164" s="183"/>
      <c r="L164" s="183"/>
      <c r="M164" s="183"/>
      <c r="N164" s="183"/>
      <c r="O164" s="183"/>
      <c r="P164" s="183"/>
      <c r="Q164" s="183"/>
      <c r="R164" s="183"/>
      <c r="S164" s="190"/>
      <c r="T164" s="190"/>
      <c r="U164" s="190"/>
      <c r="V164" s="190"/>
      <c r="W164" s="190"/>
      <c r="AB164" s="33">
        <f t="shared" si="14"/>
        <v>2241.478977843597</v>
      </c>
      <c r="AG164" s="19">
        <f t="shared" si="8"/>
        <v>7.4444427491575649E-3</v>
      </c>
      <c r="AJ164" s="33">
        <f t="shared" si="12"/>
        <v>16055</v>
      </c>
    </row>
    <row r="165" spans="1:36" ht="12.75">
      <c r="A165" s="183"/>
      <c r="B165" s="183"/>
      <c r="C165" s="435">
        <v>60</v>
      </c>
      <c r="D165" s="255">
        <f>D164</f>
        <v>9579.839581985103</v>
      </c>
      <c r="E165" s="385">
        <f t="shared" si="9"/>
        <v>6475.160418014897</v>
      </c>
      <c r="F165" s="183"/>
      <c r="G165" s="427">
        <f t="shared" si="10"/>
        <v>545525.39008705236</v>
      </c>
      <c r="H165" s="183"/>
      <c r="I165" s="183"/>
      <c r="J165" s="183"/>
      <c r="K165" s="183"/>
      <c r="L165" s="183"/>
      <c r="M165" s="183"/>
      <c r="N165" s="183"/>
      <c r="O165" s="183"/>
      <c r="P165" s="183"/>
      <c r="Q165" s="183"/>
      <c r="R165" s="183"/>
      <c r="S165" s="190"/>
      <c r="T165" s="190"/>
      <c r="U165" s="190"/>
      <c r="V165" s="190"/>
      <c r="W165" s="190"/>
      <c r="AB165" s="33">
        <f t="shared" si="14"/>
        <v>2311.743194233281</v>
      </c>
      <c r="AG165" s="19">
        <f t="shared" si="8"/>
        <v>7.4444427491575649E-3</v>
      </c>
      <c r="AJ165" s="33">
        <f t="shared" si="12"/>
        <v>16055</v>
      </c>
    </row>
    <row r="166" spans="1:36" ht="12.75">
      <c r="A166" s="183"/>
      <c r="B166" s="183"/>
      <c r="C166" s="435">
        <v>61</v>
      </c>
      <c r="D166" s="255">
        <f>ROUNDUP(K86,0)</f>
        <v>9964</v>
      </c>
      <c r="E166" s="385">
        <f t="shared" si="9"/>
        <v>6091</v>
      </c>
      <c r="F166" s="183"/>
      <c r="G166" s="427">
        <f t="shared" si="10"/>
        <v>555677.52262176725</v>
      </c>
      <c r="H166" s="183"/>
      <c r="I166" s="183"/>
      <c r="J166" s="183"/>
      <c r="K166" s="183"/>
      <c r="L166" s="183"/>
      <c r="M166" s="183"/>
      <c r="N166" s="183"/>
      <c r="O166" s="183"/>
      <c r="P166" s="183"/>
      <c r="Q166" s="183"/>
      <c r="R166" s="183"/>
      <c r="S166" s="190"/>
      <c r="T166" s="190"/>
      <c r="U166" s="190"/>
      <c r="V166" s="190"/>
      <c r="W166" s="190"/>
      <c r="AB166" s="33">
        <f t="shared" si="14"/>
        <v>2379.8951558259901</v>
      </c>
      <c r="AG166" s="19">
        <f t="shared" si="8"/>
        <v>7.4444427491575649E-3</v>
      </c>
      <c r="AJ166" s="33">
        <f t="shared" si="12"/>
        <v>16055</v>
      </c>
    </row>
    <row r="167" spans="1:36" ht="12.75">
      <c r="A167" s="183"/>
      <c r="B167" s="183"/>
      <c r="C167" s="435">
        <v>62</v>
      </c>
      <c r="D167" s="255">
        <f>D166</f>
        <v>9964</v>
      </c>
      <c r="E167" s="385">
        <f t="shared" si="9"/>
        <v>6091</v>
      </c>
      <c r="F167" s="183"/>
      <c r="G167" s="427">
        <f t="shared" si="10"/>
        <v>565905.23212591873</v>
      </c>
      <c r="H167" s="183"/>
      <c r="I167" s="183"/>
      <c r="J167" s="183"/>
      <c r="K167" s="183"/>
      <c r="L167" s="183"/>
      <c r="M167" s="183"/>
      <c r="N167" s="183"/>
      <c r="O167" s="183"/>
      <c r="P167" s="183"/>
      <c r="Q167" s="183"/>
      <c r="R167" s="183"/>
      <c r="S167" s="190"/>
      <c r="T167" s="190"/>
      <c r="U167" s="190"/>
      <c r="V167" s="190"/>
      <c r="W167" s="190"/>
      <c r="AB167" s="33">
        <f t="shared" si="14"/>
        <v>2448.5544707950194</v>
      </c>
      <c r="AG167" s="19">
        <f t="shared" si="8"/>
        <v>7.4444427491575649E-3</v>
      </c>
      <c r="AJ167" s="33">
        <f t="shared" si="12"/>
        <v>16055</v>
      </c>
    </row>
    <row r="168" spans="1:36" ht="12.75">
      <c r="A168" s="183"/>
      <c r="B168" s="183"/>
      <c r="C168" s="435">
        <v>63</v>
      </c>
      <c r="D168" s="255">
        <f t="shared" ref="D168:D177" si="15">D167</f>
        <v>9964</v>
      </c>
      <c r="E168" s="385">
        <f t="shared" si="9"/>
        <v>6091</v>
      </c>
      <c r="F168" s="183"/>
      <c r="G168" s="427">
        <f t="shared" si="10"/>
        <v>576209.08122792887</v>
      </c>
      <c r="H168" s="183"/>
      <c r="I168" s="183"/>
      <c r="J168" s="183"/>
      <c r="K168" s="183"/>
      <c r="L168" s="183"/>
      <c r="M168" s="183"/>
      <c r="N168" s="183"/>
      <c r="O168" s="183"/>
      <c r="P168" s="183"/>
      <c r="Q168" s="183"/>
      <c r="R168" s="183"/>
      <c r="S168" s="190"/>
      <c r="T168" s="190"/>
      <c r="U168" s="190"/>
      <c r="V168" s="190"/>
      <c r="W168" s="190"/>
      <c r="AB168" s="33">
        <f t="shared" si="14"/>
        <v>2517.7249161035325</v>
      </c>
      <c r="AG168" s="19">
        <f t="shared" si="8"/>
        <v>7.4444427491575649E-3</v>
      </c>
      <c r="AJ168" s="33">
        <f t="shared" si="12"/>
        <v>16055</v>
      </c>
    </row>
    <row r="169" spans="1:36" ht="12.75">
      <c r="A169" s="183"/>
      <c r="B169" s="183"/>
      <c r="C169" s="435">
        <v>64</v>
      </c>
      <c r="D169" s="255">
        <f t="shared" si="15"/>
        <v>9964</v>
      </c>
      <c r="E169" s="385">
        <f t="shared" si="9"/>
        <v>6091</v>
      </c>
      <c r="F169" s="183"/>
      <c r="G169" s="427">
        <f t="shared" si="10"/>
        <v>586589.63674467488</v>
      </c>
      <c r="H169" s="183"/>
      <c r="I169" s="183"/>
      <c r="J169" s="183"/>
      <c r="K169" s="183"/>
      <c r="L169" s="183"/>
      <c r="M169" s="183"/>
      <c r="N169" s="183"/>
      <c r="O169" s="183"/>
      <c r="P169" s="183"/>
      <c r="Q169" s="183"/>
      <c r="R169" s="183"/>
      <c r="S169" s="190"/>
      <c r="T169" s="190"/>
      <c r="U169" s="190"/>
      <c r="V169" s="190"/>
      <c r="W169" s="190"/>
      <c r="AB169" s="33">
        <f t="shared" si="14"/>
        <v>2587.4102968320776</v>
      </c>
      <c r="AG169" s="19">
        <f t="shared" si="8"/>
        <v>7.4444427491575649E-3</v>
      </c>
      <c r="AJ169" s="33">
        <f t="shared" si="12"/>
        <v>16055</v>
      </c>
    </row>
    <row r="170" spans="1:36" ht="12.75">
      <c r="A170" s="183"/>
      <c r="B170" s="183"/>
      <c r="C170" s="435">
        <v>65</v>
      </c>
      <c r="D170" s="255">
        <f t="shared" si="15"/>
        <v>9964</v>
      </c>
      <c r="E170" s="385">
        <f t="shared" ref="E170:E189" si="16">AJ209-D170</f>
        <v>6091</v>
      </c>
      <c r="F170" s="183"/>
      <c r="G170" s="427">
        <f t="shared" si="10"/>
        <v>597047.46971266973</v>
      </c>
      <c r="H170" s="183"/>
      <c r="I170" s="183"/>
      <c r="J170" s="183"/>
      <c r="K170" s="183"/>
      <c r="L170" s="183"/>
      <c r="M170" s="183"/>
      <c r="N170" s="183"/>
      <c r="O170" s="183"/>
      <c r="P170" s="183"/>
      <c r="Q170" s="183"/>
      <c r="R170" s="183"/>
      <c r="S170" s="190"/>
      <c r="T170" s="190"/>
      <c r="U170" s="190"/>
      <c r="V170" s="190"/>
      <c r="W170" s="190"/>
      <c r="AB170" s="33">
        <f t="shared" si="14"/>
        <v>2657.6144463879104</v>
      </c>
      <c r="AG170" s="19">
        <f t="shared" si="8"/>
        <v>7.4444427491575649E-3</v>
      </c>
      <c r="AJ170" s="33">
        <f t="shared" si="12"/>
        <v>16055</v>
      </c>
    </row>
    <row r="171" spans="1:36" ht="12.75">
      <c r="A171" s="183"/>
      <c r="B171" s="183"/>
      <c r="C171" s="435">
        <v>66</v>
      </c>
      <c r="D171" s="255">
        <f t="shared" si="15"/>
        <v>9964</v>
      </c>
      <c r="E171" s="385">
        <f t="shared" si="16"/>
        <v>6091</v>
      </c>
      <c r="F171" s="183"/>
      <c r="G171" s="427">
        <f t="shared" ref="G171:G177" si="17">G170+E171+AB194</f>
        <v>607583.15541947505</v>
      </c>
      <c r="H171" s="183"/>
      <c r="I171" s="183"/>
      <c r="J171" s="183"/>
      <c r="K171" s="183"/>
      <c r="L171" s="183"/>
      <c r="M171" s="183"/>
      <c r="N171" s="183"/>
      <c r="O171" s="183"/>
      <c r="P171" s="183"/>
      <c r="Q171" s="183"/>
      <c r="R171" s="183"/>
      <c r="S171" s="190"/>
      <c r="T171" s="190"/>
      <c r="U171" s="190"/>
      <c r="V171" s="190"/>
      <c r="W171" s="190"/>
      <c r="AB171" s="33">
        <f t="shared" si="14"/>
        <v>2728.3412267158642</v>
      </c>
      <c r="AG171" s="19">
        <f t="shared" si="8"/>
        <v>7.4444427491575649E-3</v>
      </c>
      <c r="AJ171" s="33">
        <f t="shared" si="12"/>
        <v>16055</v>
      </c>
    </row>
    <row r="172" spans="1:36" ht="12.75">
      <c r="A172" s="183"/>
      <c r="B172" s="183"/>
      <c r="C172" s="435">
        <v>67</v>
      </c>
      <c r="D172" s="255">
        <f t="shared" si="15"/>
        <v>9964</v>
      </c>
      <c r="E172" s="385">
        <f t="shared" si="16"/>
        <v>6091</v>
      </c>
      <c r="F172" s="183"/>
      <c r="G172" s="427">
        <f t="shared" si="17"/>
        <v>618197.27343534783</v>
      </c>
      <c r="H172" s="183"/>
      <c r="I172" s="183"/>
      <c r="J172" s="183"/>
      <c r="K172" s="183"/>
      <c r="L172" s="183"/>
      <c r="M172" s="183"/>
      <c r="N172" s="183"/>
      <c r="O172" s="183"/>
      <c r="P172" s="183"/>
      <c r="Q172" s="183"/>
      <c r="R172" s="183"/>
      <c r="S172" s="190"/>
      <c r="T172" s="190"/>
      <c r="U172" s="190"/>
      <c r="V172" s="190"/>
      <c r="W172" s="190"/>
      <c r="AB172" s="33">
        <f t="shared" si="14"/>
        <v>2799.5945285108023</v>
      </c>
      <c r="AG172" s="19">
        <f t="shared" si="8"/>
        <v>7.4444427491575649E-3</v>
      </c>
      <c r="AJ172" s="33">
        <f t="shared" si="12"/>
        <v>16055</v>
      </c>
    </row>
    <row r="173" spans="1:36" ht="12.75">
      <c r="A173" s="183"/>
      <c r="B173" s="183"/>
      <c r="C173" s="435">
        <v>68</v>
      </c>
      <c r="D173" s="255">
        <f t="shared" si="15"/>
        <v>9964</v>
      </c>
      <c r="E173" s="385">
        <f t="shared" si="16"/>
        <v>6091</v>
      </c>
      <c r="F173" s="183"/>
      <c r="G173" s="427">
        <f t="shared" si="17"/>
        <v>628890.40764512261</v>
      </c>
      <c r="H173" s="183"/>
      <c r="I173" s="526" t="s">
        <v>320</v>
      </c>
      <c r="J173" s="527"/>
      <c r="K173" s="527"/>
      <c r="L173" s="527"/>
      <c r="M173" s="527"/>
      <c r="N173" s="528"/>
      <c r="O173" s="529"/>
      <c r="P173" s="530"/>
      <c r="Q173" s="183"/>
      <c r="R173" s="183"/>
      <c r="S173" s="190"/>
      <c r="T173" s="190"/>
      <c r="U173" s="190"/>
      <c r="V173" s="190"/>
      <c r="W173" s="190"/>
      <c r="AB173" s="33">
        <f t="shared" si="14"/>
        <v>2871.3782714316412</v>
      </c>
      <c r="AG173" s="19">
        <f t="shared" si="8"/>
        <v>7.4444427491575649E-3</v>
      </c>
      <c r="AJ173" s="33">
        <f t="shared" si="12"/>
        <v>16055</v>
      </c>
    </row>
    <row r="174" spans="1:36" ht="12.75">
      <c r="A174" s="183"/>
      <c r="B174" s="183"/>
      <c r="C174" s="435">
        <v>69</v>
      </c>
      <c r="D174" s="255">
        <f t="shared" si="15"/>
        <v>9964</v>
      </c>
      <c r="E174" s="385">
        <f t="shared" si="16"/>
        <v>6091</v>
      </c>
      <c r="F174" s="183"/>
      <c r="G174" s="427">
        <f t="shared" si="17"/>
        <v>639663.14628033107</v>
      </c>
      <c r="H174" s="183"/>
      <c r="I174" s="531" t="s">
        <v>321</v>
      </c>
      <c r="J174" s="532"/>
      <c r="K174" s="532"/>
      <c r="L174" s="532"/>
      <c r="M174" s="532"/>
      <c r="N174" s="533"/>
      <c r="O174" s="534"/>
      <c r="P174" s="535"/>
      <c r="Q174" s="183"/>
      <c r="R174" s="183"/>
      <c r="S174" s="190"/>
      <c r="T174" s="190"/>
      <c r="U174" s="190"/>
      <c r="V174" s="190"/>
      <c r="W174" s="190"/>
      <c r="AB174" s="33">
        <f t="shared" si="14"/>
        <v>2943.6964043169742</v>
      </c>
      <c r="AG174" s="19">
        <f t="shared" si="8"/>
        <v>7.4444427491575649E-3</v>
      </c>
      <c r="AJ174" s="33">
        <f t="shared" si="12"/>
        <v>16055</v>
      </c>
    </row>
    <row r="175" spans="1:36" ht="12.75">
      <c r="A175" s="183"/>
      <c r="B175" s="183"/>
      <c r="C175" s="435">
        <v>70</v>
      </c>
      <c r="D175" s="255">
        <f t="shared" si="15"/>
        <v>9964</v>
      </c>
      <c r="E175" s="385">
        <f t="shared" si="16"/>
        <v>6091</v>
      </c>
      <c r="F175" s="183"/>
      <c r="G175" s="427">
        <f t="shared" si="17"/>
        <v>650516.08195156103</v>
      </c>
      <c r="H175" s="183"/>
      <c r="I175" s="531" t="s">
        <v>322</v>
      </c>
      <c r="J175" s="533"/>
      <c r="K175" s="533"/>
      <c r="L175" s="533"/>
      <c r="M175" s="532"/>
      <c r="N175" s="533"/>
      <c r="O175" s="533"/>
      <c r="P175" s="535"/>
      <c r="Q175" s="183"/>
      <c r="R175" s="183"/>
      <c r="S175" s="190"/>
      <c r="T175" s="190"/>
      <c r="U175" s="190"/>
      <c r="V175" s="190"/>
      <c r="W175" s="190"/>
      <c r="AB175" s="33">
        <f t="shared" si="14"/>
        <v>3016.5529054022982</v>
      </c>
      <c r="AG175" s="19">
        <f t="shared" si="8"/>
        <v>7.4444427491575649E-3</v>
      </c>
      <c r="AJ175" s="33">
        <f t="shared" si="12"/>
        <v>16055</v>
      </c>
    </row>
    <row r="176" spans="1:36" ht="12.75">
      <c r="A176" s="183"/>
      <c r="B176" s="183"/>
      <c r="C176" s="435">
        <v>71</v>
      </c>
      <c r="D176" s="255">
        <f t="shared" si="15"/>
        <v>9964</v>
      </c>
      <c r="E176" s="385">
        <f t="shared" si="16"/>
        <v>6091</v>
      </c>
      <c r="F176" s="183"/>
      <c r="G176" s="427">
        <f t="shared" si="17"/>
        <v>661449.8116810557</v>
      </c>
      <c r="H176" s="183"/>
      <c r="I176" s="536" t="s">
        <v>323</v>
      </c>
      <c r="J176" s="537"/>
      <c r="K176" s="537"/>
      <c r="L176" s="537"/>
      <c r="M176" s="537"/>
      <c r="N176" s="538"/>
      <c r="O176" s="539"/>
      <c r="P176" s="540"/>
      <c r="Q176" s="183"/>
      <c r="R176" s="183"/>
      <c r="S176" s="190"/>
      <c r="T176" s="190"/>
      <c r="U176" s="190"/>
      <c r="V176" s="190"/>
      <c r="W176" s="190"/>
      <c r="AB176" s="33">
        <f t="shared" si="14"/>
        <v>3089.9517825388562</v>
      </c>
      <c r="AG176" s="19">
        <f t="shared" si="8"/>
        <v>7.4444427491575649E-3</v>
      </c>
      <c r="AJ176" s="33">
        <f t="shared" si="12"/>
        <v>16055</v>
      </c>
    </row>
    <row r="177" spans="1:36" ht="12.75">
      <c r="A177" s="183"/>
      <c r="B177" s="183"/>
      <c r="C177" s="435">
        <v>72</v>
      </c>
      <c r="D177" s="255">
        <f t="shared" si="15"/>
        <v>9964</v>
      </c>
      <c r="E177" s="385">
        <f t="shared" si="16"/>
        <v>6091</v>
      </c>
      <c r="F177" s="183"/>
      <c r="G177" s="427">
        <f t="shared" si="17"/>
        <v>672464.93693555635</v>
      </c>
      <c r="H177" s="183"/>
      <c r="I177" s="183"/>
      <c r="J177" s="183"/>
      <c r="K177" s="183"/>
      <c r="L177" s="183"/>
      <c r="M177" s="183"/>
      <c r="N177" s="183"/>
      <c r="O177" s="183"/>
      <c r="P177" s="183"/>
      <c r="Q177" s="183"/>
      <c r="R177" s="183"/>
      <c r="S177" s="190"/>
      <c r="T177" s="190"/>
      <c r="U177" s="190"/>
      <c r="V177" s="190"/>
      <c r="W177" s="190"/>
      <c r="AB177" s="33">
        <f t="shared" si="14"/>
        <v>3163.8970734141089</v>
      </c>
      <c r="AG177" s="19">
        <f t="shared" si="8"/>
        <v>7.4444427491575649E-3</v>
      </c>
      <c r="AJ177" s="33">
        <f t="shared" si="12"/>
        <v>16055</v>
      </c>
    </row>
    <row r="178" spans="1:36" ht="12.75">
      <c r="A178" s="183"/>
      <c r="B178" s="183"/>
      <c r="C178" s="435">
        <v>73</v>
      </c>
      <c r="D178" s="255">
        <f>ROUNDUP(L86,0)</f>
        <v>10362</v>
      </c>
      <c r="E178" s="385">
        <f t="shared" si="16"/>
        <v>5693</v>
      </c>
      <c r="F178" s="183"/>
      <c r="G178" s="427">
        <f t="shared" ref="G178:G189" si="18">G177+E178+AB216</f>
        <v>683164.06365938892</v>
      </c>
      <c r="H178" s="183"/>
      <c r="I178" s="183"/>
      <c r="J178" s="183"/>
      <c r="K178" s="183"/>
      <c r="L178" s="183"/>
      <c r="M178" s="183"/>
      <c r="N178" s="183"/>
      <c r="O178" s="183"/>
      <c r="P178" s="183"/>
      <c r="Q178" s="183"/>
      <c r="R178" s="183"/>
      <c r="S178" s="190"/>
      <c r="T178" s="190"/>
      <c r="U178" s="190"/>
      <c r="V178" s="190"/>
      <c r="W178" s="190"/>
      <c r="AB178" s="33">
        <f t="shared" si="14"/>
        <v>3235.6544850648907</v>
      </c>
      <c r="AG178" s="19">
        <f t="shared" si="8"/>
        <v>7.4444427491575649E-3</v>
      </c>
      <c r="AJ178" s="33">
        <f t="shared" si="12"/>
        <v>16055</v>
      </c>
    </row>
    <row r="179" spans="1:36" ht="12.75">
      <c r="A179" s="183"/>
      <c r="B179" s="183"/>
      <c r="C179" s="435">
        <v>74</v>
      </c>
      <c r="D179" s="255">
        <f>D178</f>
        <v>10362</v>
      </c>
      <c r="E179" s="385">
        <f t="shared" si="16"/>
        <v>5693</v>
      </c>
      <c r="F179" s="183"/>
      <c r="G179" s="427">
        <f t="shared" si="18"/>
        <v>693942.83941958309</v>
      </c>
      <c r="H179" s="183"/>
      <c r="I179" s="183"/>
      <c r="J179" s="183"/>
      <c r="K179" s="183"/>
      <c r="L179" s="183"/>
      <c r="M179" s="183"/>
      <c r="N179" s="183"/>
      <c r="O179" s="183"/>
      <c r="P179" s="183"/>
      <c r="Q179" s="183"/>
      <c r="R179" s="183"/>
      <c r="S179" s="190"/>
      <c r="T179" s="190"/>
      <c r="U179" s="190"/>
      <c r="V179" s="190"/>
      <c r="W179" s="190"/>
      <c r="AB179" s="33">
        <f t="shared" si="14"/>
        <v>3307.9460906585346</v>
      </c>
      <c r="AG179" s="19">
        <f t="shared" si="8"/>
        <v>7.4444427491575649E-3</v>
      </c>
      <c r="AJ179" s="33">
        <f t="shared" si="12"/>
        <v>16055</v>
      </c>
    </row>
    <row r="180" spans="1:36" ht="12.75">
      <c r="A180" s="183"/>
      <c r="B180" s="183"/>
      <c r="C180" s="435">
        <v>75</v>
      </c>
      <c r="D180" s="255">
        <f t="shared" ref="D180:D189" si="19">D179</f>
        <v>10362</v>
      </c>
      <c r="E180" s="385">
        <f t="shared" si="16"/>
        <v>5693</v>
      </c>
      <c r="F180" s="183"/>
      <c r="G180" s="427">
        <f t="shared" si="18"/>
        <v>704801.85715883004</v>
      </c>
      <c r="H180" s="183"/>
      <c r="I180" s="183"/>
      <c r="J180" s="183"/>
      <c r="K180" s="183"/>
      <c r="L180" s="183"/>
      <c r="M180" s="183"/>
      <c r="N180" s="183"/>
      <c r="O180" s="183"/>
      <c r="P180" s="183"/>
      <c r="Q180" s="183"/>
      <c r="R180" s="183"/>
      <c r="S180" s="190"/>
      <c r="T180" s="190"/>
      <c r="U180" s="190"/>
      <c r="V180" s="190"/>
      <c r="W180" s="190"/>
      <c r="AB180" s="33">
        <f t="shared" si="14"/>
        <v>3380.7758669712648</v>
      </c>
      <c r="AG180" s="19">
        <f t="shared" si="8"/>
        <v>7.4444427491575649E-3</v>
      </c>
      <c r="AJ180" s="33">
        <f t="shared" si="12"/>
        <v>16055</v>
      </c>
    </row>
    <row r="181" spans="1:36" ht="12.75">
      <c r="A181" s="183"/>
      <c r="B181" s="183"/>
      <c r="C181" s="435">
        <v>76</v>
      </c>
      <c r="D181" s="255">
        <f t="shared" si="19"/>
        <v>10362</v>
      </c>
      <c r="E181" s="385">
        <f t="shared" si="16"/>
        <v>5693</v>
      </c>
      <c r="F181" s="183"/>
      <c r="G181" s="427">
        <f t="shared" si="18"/>
        <v>715741.71423394885</v>
      </c>
      <c r="H181" s="183"/>
      <c r="I181" s="183"/>
      <c r="J181" s="183"/>
      <c r="K181" s="183"/>
      <c r="L181" s="183"/>
      <c r="M181" s="183"/>
      <c r="N181" s="183"/>
      <c r="O181" s="183"/>
      <c r="P181" s="183"/>
      <c r="Q181" s="183"/>
      <c r="R181" s="183"/>
      <c r="S181" s="190"/>
      <c r="T181" s="190"/>
      <c r="U181" s="190"/>
      <c r="V181" s="190"/>
      <c r="W181" s="190"/>
      <c r="AB181" s="33">
        <f t="shared" si="14"/>
        <v>3454.1478203841893</v>
      </c>
      <c r="AG181" s="19">
        <f t="shared" si="8"/>
        <v>7.4444427491575649E-3</v>
      </c>
      <c r="AJ181" s="33">
        <f t="shared" si="12"/>
        <v>16055</v>
      </c>
    </row>
    <row r="182" spans="1:36" ht="12.75">
      <c r="A182" s="183"/>
      <c r="B182" s="183"/>
      <c r="C182" s="435">
        <v>77</v>
      </c>
      <c r="D182" s="255">
        <f t="shared" si="19"/>
        <v>10362</v>
      </c>
      <c r="E182" s="385">
        <f t="shared" si="16"/>
        <v>5693</v>
      </c>
      <c r="F182" s="183"/>
      <c r="G182" s="427">
        <f t="shared" si="18"/>
        <v>726763.01244874741</v>
      </c>
      <c r="H182" s="183"/>
      <c r="I182" s="183"/>
      <c r="J182" s="183"/>
      <c r="K182" s="183"/>
      <c r="L182" s="183"/>
      <c r="M182" s="183"/>
      <c r="N182" s="183"/>
      <c r="O182" s="183"/>
      <c r="P182" s="183"/>
      <c r="Q182" s="183"/>
      <c r="R182" s="183"/>
      <c r="S182" s="190"/>
      <c r="T182" s="190"/>
      <c r="U182" s="190"/>
      <c r="V182" s="190"/>
      <c r="W182" s="190"/>
      <c r="AB182" s="33">
        <f t="shared" si="14"/>
        <v>3528.0659871036901</v>
      </c>
      <c r="AG182" s="19">
        <f t="shared" si="8"/>
        <v>7.4444427491575649E-3</v>
      </c>
      <c r="AJ182" s="33">
        <f t="shared" si="12"/>
        <v>16055</v>
      </c>
    </row>
    <row r="183" spans="1:36" ht="12.75">
      <c r="A183" s="183"/>
      <c r="B183" s="183"/>
      <c r="C183" s="435">
        <v>78</v>
      </c>
      <c r="D183" s="255">
        <f t="shared" si="19"/>
        <v>10362</v>
      </c>
      <c r="E183" s="385">
        <f t="shared" si="16"/>
        <v>5693</v>
      </c>
      <c r="F183" s="183"/>
      <c r="G183" s="427">
        <f t="shared" si="18"/>
        <v>737866.35808712745</v>
      </c>
      <c r="H183" s="183"/>
      <c r="I183" s="183"/>
      <c r="J183" s="183"/>
      <c r="K183" s="183"/>
      <c r="L183" s="183"/>
      <c r="M183" s="183"/>
      <c r="N183" s="183"/>
      <c r="O183" s="183"/>
      <c r="P183" s="183"/>
      <c r="Q183" s="183"/>
      <c r="R183" s="183"/>
      <c r="S183" s="190"/>
      <c r="T183" s="190"/>
      <c r="U183" s="190"/>
      <c r="V183" s="190"/>
      <c r="W183" s="190"/>
      <c r="AB183" s="33">
        <f t="shared" si="14"/>
        <v>3602.5344333834569</v>
      </c>
      <c r="AG183" s="19">
        <f t="shared" si="8"/>
        <v>7.4444427491575649E-3</v>
      </c>
      <c r="AJ183" s="33">
        <f t="shared" si="12"/>
        <v>16055</v>
      </c>
    </row>
    <row r="184" spans="1:36" ht="12.75">
      <c r="A184" s="183"/>
      <c r="B184" s="183"/>
      <c r="C184" s="435">
        <v>79</v>
      </c>
      <c r="D184" s="255">
        <f t="shared" si="19"/>
        <v>10362</v>
      </c>
      <c r="E184" s="385">
        <f t="shared" si="16"/>
        <v>5693</v>
      </c>
      <c r="F184" s="183"/>
      <c r="G184" s="427">
        <f t="shared" si="18"/>
        <v>749052.36194643646</v>
      </c>
      <c r="H184" s="183"/>
      <c r="I184" s="183"/>
      <c r="J184" s="183"/>
      <c r="K184" s="183"/>
      <c r="L184" s="183"/>
      <c r="M184" s="183"/>
      <c r="N184" s="183"/>
      <c r="O184" s="183"/>
      <c r="P184" s="183"/>
      <c r="Q184" s="183"/>
      <c r="R184" s="183"/>
      <c r="S184" s="190"/>
      <c r="T184" s="190"/>
      <c r="U184" s="190"/>
      <c r="V184" s="190"/>
      <c r="W184" s="190"/>
      <c r="AB184" s="33">
        <f t="shared" si="14"/>
        <v>3677.5572557481719</v>
      </c>
      <c r="AG184" s="19">
        <f t="shared" si="8"/>
        <v>7.4444427491575649E-3</v>
      </c>
      <c r="AJ184" s="33">
        <f t="shared" si="12"/>
        <v>16055</v>
      </c>
    </row>
    <row r="185" spans="1:36" ht="12.75">
      <c r="A185" s="183"/>
      <c r="B185" s="183"/>
      <c r="C185" s="435">
        <v>80</v>
      </c>
      <c r="D185" s="255">
        <f t="shared" si="19"/>
        <v>10362</v>
      </c>
      <c r="E185" s="385">
        <f t="shared" si="16"/>
        <v>5693</v>
      </c>
      <c r="F185" s="183"/>
      <c r="G185" s="427">
        <f t="shared" si="18"/>
        <v>760321.63937106798</v>
      </c>
      <c r="H185" s="183"/>
      <c r="I185" s="183"/>
      <c r="J185" s="183"/>
      <c r="K185" s="183"/>
      <c r="L185" s="183"/>
      <c r="M185" s="183"/>
      <c r="N185" s="183"/>
      <c r="O185" s="183"/>
      <c r="P185" s="183"/>
      <c r="Q185" s="183"/>
      <c r="R185" s="183"/>
      <c r="S185" s="190"/>
      <c r="T185" s="190"/>
      <c r="U185" s="190"/>
      <c r="V185" s="190"/>
      <c r="W185" s="190"/>
      <c r="AB185" s="33">
        <f t="shared" si="14"/>
        <v>3753.1385812188614</v>
      </c>
      <c r="AG185" s="19">
        <f t="shared" si="8"/>
        <v>7.4444427491575649E-3</v>
      </c>
      <c r="AJ185" s="33">
        <f t="shared" si="12"/>
        <v>16055</v>
      </c>
    </row>
    <row r="186" spans="1:36" ht="12.75">
      <c r="A186" s="183"/>
      <c r="B186" s="183"/>
      <c r="C186" s="435">
        <v>81</v>
      </c>
      <c r="D186" s="255">
        <f t="shared" si="19"/>
        <v>10362</v>
      </c>
      <c r="E186" s="385">
        <f t="shared" si="16"/>
        <v>5693</v>
      </c>
      <c r="F186" s="183"/>
      <c r="G186" s="427">
        <f t="shared" si="18"/>
        <v>771674.81028631155</v>
      </c>
      <c r="H186" s="183"/>
      <c r="I186" s="183"/>
      <c r="J186" s="183"/>
      <c r="K186" s="183"/>
      <c r="L186" s="183"/>
      <c r="M186" s="183"/>
      <c r="N186" s="183"/>
      <c r="O186" s="183"/>
      <c r="P186" s="183"/>
      <c r="Q186" s="183"/>
      <c r="R186" s="183"/>
      <c r="S186" s="190"/>
      <c r="T186" s="190"/>
      <c r="U186" s="190"/>
      <c r="V186" s="190"/>
      <c r="W186" s="190"/>
      <c r="AB186" s="33">
        <f t="shared" si="14"/>
        <v>3829.2825675399226</v>
      </c>
      <c r="AG186" s="19">
        <f t="shared" si="8"/>
        <v>7.4444427491575649E-3</v>
      </c>
      <c r="AJ186" s="33">
        <f t="shared" si="12"/>
        <v>16055</v>
      </c>
    </row>
    <row r="187" spans="1:36" ht="12.75">
      <c r="A187" s="183"/>
      <c r="B187" s="183"/>
      <c r="C187" s="435">
        <v>82</v>
      </c>
      <c r="D187" s="255">
        <f t="shared" si="19"/>
        <v>10362</v>
      </c>
      <c r="E187" s="385">
        <f t="shared" si="16"/>
        <v>5693</v>
      </c>
      <c r="F187" s="183"/>
      <c r="G187" s="427">
        <f t="shared" si="18"/>
        <v>783112.49923245504</v>
      </c>
      <c r="H187" s="183"/>
      <c r="I187" s="183"/>
      <c r="J187" s="183"/>
      <c r="K187" s="183"/>
      <c r="L187" s="183"/>
      <c r="M187" s="183"/>
      <c r="N187" s="183"/>
      <c r="O187" s="183"/>
      <c r="P187" s="183"/>
      <c r="Q187" s="183"/>
      <c r="R187" s="183"/>
      <c r="S187" s="190"/>
      <c r="T187" s="190"/>
      <c r="U187" s="190"/>
      <c r="V187" s="190"/>
      <c r="W187" s="190"/>
      <c r="AB187" s="33">
        <f t="shared" si="14"/>
        <v>3905.9934034078442</v>
      </c>
      <c r="AG187" s="19">
        <f t="shared" si="8"/>
        <v>7.4444427491575649E-3</v>
      </c>
      <c r="AJ187" s="33">
        <f t="shared" si="12"/>
        <v>16055</v>
      </c>
    </row>
    <row r="188" spans="1:36" ht="12.75">
      <c r="A188" s="183"/>
      <c r="B188" s="183"/>
      <c r="C188" s="435">
        <v>83</v>
      </c>
      <c r="D188" s="255">
        <f t="shared" si="19"/>
        <v>10362</v>
      </c>
      <c r="E188" s="385">
        <f t="shared" si="16"/>
        <v>5693</v>
      </c>
      <c r="F188" s="183"/>
      <c r="G188" s="427">
        <f t="shared" si="18"/>
        <v>794635.33539914072</v>
      </c>
      <c r="H188" s="183"/>
      <c r="I188" s="183"/>
      <c r="J188" s="183"/>
      <c r="K188" s="183"/>
      <c r="L188" s="183"/>
      <c r="M188" s="183"/>
      <c r="N188" s="183"/>
      <c r="O188" s="183"/>
      <c r="P188" s="183"/>
      <c r="Q188" s="183"/>
      <c r="R188" s="183"/>
      <c r="S188" s="190"/>
      <c r="T188" s="190"/>
      <c r="U188" s="190"/>
      <c r="V188" s="190"/>
      <c r="W188" s="190"/>
      <c r="AB188" s="33">
        <f t="shared" si="14"/>
        <v>3983.275308701624</v>
      </c>
      <c r="AG188" s="19">
        <f t="shared" si="8"/>
        <v>7.4444427491575649E-3</v>
      </c>
      <c r="AJ188" s="33">
        <f t="shared" si="12"/>
        <v>16055</v>
      </c>
    </row>
    <row r="189" spans="1:36" ht="12.75">
      <c r="A189" s="183"/>
      <c r="B189" s="183"/>
      <c r="C189" s="435">
        <v>84</v>
      </c>
      <c r="D189" s="255">
        <f t="shared" si="19"/>
        <v>10362</v>
      </c>
      <c r="E189" s="385">
        <f t="shared" si="16"/>
        <v>5693</v>
      </c>
      <c r="F189" s="183"/>
      <c r="G189" s="427">
        <f t="shared" si="18"/>
        <v>806243.95265997725</v>
      </c>
      <c r="H189" s="183"/>
      <c r="I189" s="183"/>
      <c r="J189" s="183"/>
      <c r="K189" s="183"/>
      <c r="L189" s="183"/>
      <c r="M189" s="183"/>
      <c r="N189" s="183"/>
      <c r="O189" s="183"/>
      <c r="P189" s="183"/>
      <c r="Q189" s="183"/>
      <c r="R189" s="183"/>
      <c r="S189" s="190"/>
      <c r="T189" s="190"/>
      <c r="U189" s="190"/>
      <c r="V189" s="190"/>
      <c r="W189" s="190"/>
      <c r="AB189" s="33">
        <f t="shared" si="14"/>
        <v>4061.1325347149091</v>
      </c>
      <c r="AG189" s="19">
        <f t="shared" si="8"/>
        <v>7.4444427491575649E-3</v>
      </c>
      <c r="AJ189" s="33">
        <f t="shared" si="12"/>
        <v>16055</v>
      </c>
    </row>
    <row r="190" spans="1:36" ht="12.75" thickBo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AB190" s="33">
        <f t="shared" si="14"/>
        <v>4136.709504151454</v>
      </c>
      <c r="AG190" s="19">
        <f t="shared" si="8"/>
        <v>7.4444427491575649E-3</v>
      </c>
      <c r="AJ190" s="33">
        <f t="shared" si="12"/>
        <v>16055</v>
      </c>
    </row>
    <row r="191" spans="1:36" ht="16.5" thickBot="1">
      <c r="A191" s="183"/>
      <c r="B191" s="183"/>
      <c r="C191" s="498" t="s">
        <v>305</v>
      </c>
      <c r="D191" s="499"/>
      <c r="E191" s="499"/>
      <c r="F191" s="499"/>
      <c r="G191" s="499"/>
      <c r="H191" s="499"/>
      <c r="I191" s="499"/>
      <c r="J191" s="500"/>
      <c r="K191" s="501"/>
      <c r="L191" s="501"/>
      <c r="M191" s="501"/>
      <c r="N191" s="488"/>
      <c r="O191" s="183"/>
      <c r="P191" s="183"/>
      <c r="Q191" s="183"/>
      <c r="R191" s="183"/>
      <c r="S191" s="183"/>
      <c r="T191" s="183"/>
      <c r="U191" s="183"/>
      <c r="V191" s="183"/>
      <c r="W191" s="183"/>
      <c r="AB191" s="33">
        <f t="shared" si="14"/>
        <v>4212.8491020101246</v>
      </c>
      <c r="AG191" s="19">
        <f t="shared" si="8"/>
        <v>7.4444427491575649E-3</v>
      </c>
      <c r="AJ191" s="33">
        <f t="shared" si="12"/>
        <v>16055</v>
      </c>
    </row>
    <row r="192" spans="1:36">
      <c r="A192" s="179"/>
      <c r="B192" s="491"/>
      <c r="C192" s="492"/>
      <c r="D192" s="493"/>
      <c r="E192" s="494"/>
      <c r="F192" s="493"/>
      <c r="G192" s="492"/>
      <c r="H192" s="179"/>
      <c r="I192" s="179"/>
      <c r="J192" s="179"/>
      <c r="K192" s="179"/>
      <c r="L192" s="183"/>
      <c r="M192" s="183"/>
      <c r="N192" s="183"/>
      <c r="O192" s="183"/>
      <c r="P192" s="183"/>
      <c r="Q192" s="183"/>
      <c r="R192" s="183"/>
      <c r="S192" s="183"/>
      <c r="T192" s="183"/>
      <c r="U192" s="183"/>
      <c r="V192" s="183"/>
      <c r="W192" s="183"/>
      <c r="AB192" s="33">
        <f t="shared" si="14"/>
        <v>4289.555516745997</v>
      </c>
      <c r="AG192" s="19">
        <f t="shared" si="8"/>
        <v>7.4444427491575649E-3</v>
      </c>
      <c r="AJ192" s="33">
        <f t="shared" si="12"/>
        <v>16055</v>
      </c>
    </row>
    <row r="193" spans="1:36">
      <c r="A193" s="179"/>
      <c r="B193" s="179"/>
      <c r="C193" s="179" t="s">
        <v>306</v>
      </c>
      <c r="D193" s="179"/>
      <c r="E193" s="422"/>
      <c r="F193" s="492"/>
      <c r="G193" s="492"/>
      <c r="H193" s="179"/>
      <c r="I193" s="179"/>
      <c r="J193" s="179"/>
      <c r="K193" s="179"/>
      <c r="L193" s="183"/>
      <c r="M193" s="183"/>
      <c r="N193" s="183"/>
      <c r="O193" s="183"/>
      <c r="P193" s="183"/>
      <c r="Q193" s="183"/>
      <c r="R193" s="183"/>
      <c r="S193" s="183"/>
      <c r="T193" s="183"/>
      <c r="U193" s="183"/>
      <c r="V193" s="183"/>
      <c r="W193" s="183"/>
      <c r="AB193" s="33">
        <f t="shared" si="14"/>
        <v>4366.8329679948647</v>
      </c>
      <c r="AG193" s="19">
        <f t="shared" si="8"/>
        <v>7.4444427491575649E-3</v>
      </c>
      <c r="AJ193" s="33">
        <f t="shared" si="12"/>
        <v>16055</v>
      </c>
    </row>
    <row r="194" spans="1:36" ht="12.75" thickBot="1">
      <c r="A194" s="179"/>
      <c r="B194" s="179"/>
      <c r="C194" s="179" t="s">
        <v>307</v>
      </c>
      <c r="D194" s="179"/>
      <c r="E194" s="495"/>
      <c r="F194" s="496"/>
      <c r="G194" s="496"/>
      <c r="H194" s="179"/>
      <c r="I194" s="422"/>
      <c r="J194" s="422"/>
      <c r="K194" s="422"/>
      <c r="L194" s="183"/>
      <c r="M194" s="183"/>
      <c r="N194" s="183"/>
      <c r="O194" s="183"/>
      <c r="P194" s="183"/>
      <c r="Q194" s="183"/>
      <c r="R194" s="183"/>
      <c r="S194" s="183"/>
      <c r="T194" s="183"/>
      <c r="U194" s="183"/>
      <c r="V194" s="183"/>
      <c r="W194" s="183"/>
      <c r="AB194" s="33">
        <f t="shared" ref="AB194:AB200" si="20">G170*AG194</f>
        <v>4444.685706805355</v>
      </c>
      <c r="AG194" s="19">
        <f t="shared" si="8"/>
        <v>7.4444427491575649E-3</v>
      </c>
      <c r="AJ194" s="33">
        <f t="shared" si="12"/>
        <v>16055</v>
      </c>
    </row>
    <row r="195" spans="1:36" ht="12.75" thickBot="1">
      <c r="A195" s="179"/>
      <c r="B195" s="179"/>
      <c r="C195" s="423" t="s">
        <v>308</v>
      </c>
      <c r="D195" s="424"/>
      <c r="E195" s="503"/>
      <c r="F195" s="502"/>
      <c r="G195" s="502"/>
      <c r="H195" s="424"/>
      <c r="I195" s="424"/>
      <c r="J195" s="265"/>
      <c r="K195" s="422"/>
      <c r="L195" s="183"/>
      <c r="M195" s="183"/>
      <c r="N195" s="183"/>
      <c r="O195" s="183"/>
      <c r="P195" s="183"/>
      <c r="Q195" s="183"/>
      <c r="R195" s="183"/>
      <c r="S195" s="183"/>
      <c r="T195" s="183"/>
      <c r="U195" s="183"/>
      <c r="V195" s="183"/>
      <c r="W195" s="183"/>
      <c r="AB195" s="33">
        <f t="shared" si="20"/>
        <v>4523.1180158727848</v>
      </c>
      <c r="AG195" s="19">
        <f t="shared" si="8"/>
        <v>7.4444427491575649E-3</v>
      </c>
      <c r="AJ195" s="33">
        <f t="shared" si="12"/>
        <v>16055</v>
      </c>
    </row>
    <row r="196" spans="1:36" ht="12.75" thickBot="1">
      <c r="A196" s="179"/>
      <c r="B196" s="179"/>
      <c r="C196" s="179"/>
      <c r="D196" s="179"/>
      <c r="E196" s="497"/>
      <c r="F196" s="492"/>
      <c r="G196" s="492"/>
      <c r="H196" s="179"/>
      <c r="I196" s="179"/>
      <c r="J196" s="179"/>
      <c r="K196" s="179"/>
      <c r="L196" s="183"/>
      <c r="M196" s="183"/>
      <c r="N196" s="183"/>
      <c r="O196" s="183"/>
      <c r="P196" s="183"/>
      <c r="Q196" s="183"/>
      <c r="R196" s="183"/>
      <c r="S196" s="183"/>
      <c r="T196" s="183"/>
      <c r="U196" s="183"/>
      <c r="V196" s="183"/>
      <c r="W196" s="183"/>
      <c r="AB196" s="33">
        <f t="shared" si="20"/>
        <v>4602.134209774752</v>
      </c>
      <c r="AG196" s="19">
        <f>AG195</f>
        <v>7.4444427491575649E-3</v>
      </c>
      <c r="AJ196" s="33">
        <f t="shared" si="12"/>
        <v>16055</v>
      </c>
    </row>
    <row r="197" spans="1:36" ht="13.5" thickBot="1">
      <c r="A197" s="504"/>
      <c r="B197" s="505"/>
      <c r="C197" s="506" t="s">
        <v>309</v>
      </c>
      <c r="D197" s="505"/>
      <c r="E197" s="507"/>
      <c r="F197" s="492"/>
      <c r="G197" s="492"/>
      <c r="H197" s="179"/>
      <c r="I197" s="179"/>
      <c r="J197" s="179"/>
      <c r="K197" s="179"/>
      <c r="L197" s="183"/>
      <c r="M197" s="183"/>
      <c r="N197" s="183"/>
      <c r="O197" s="183"/>
      <c r="P197" s="183"/>
      <c r="Q197" s="183"/>
      <c r="R197" s="183"/>
      <c r="S197" s="183"/>
      <c r="T197" s="183"/>
      <c r="U197" s="183"/>
      <c r="V197" s="183"/>
      <c r="W197" s="183"/>
      <c r="AB197" s="33">
        <f t="shared" si="20"/>
        <v>4681.7386352084786</v>
      </c>
      <c r="AG197" s="19">
        <f>AG196</f>
        <v>7.4444427491575649E-3</v>
      </c>
      <c r="AJ197" s="33">
        <f t="shared" si="12"/>
        <v>16055</v>
      </c>
    </row>
    <row r="198" spans="1:36" ht="12.75" thickBot="1">
      <c r="A198" s="179"/>
      <c r="B198" s="436"/>
      <c r="C198" s="436"/>
      <c r="D198" s="436"/>
      <c r="E198" s="436"/>
      <c r="F198" s="436"/>
      <c r="G198" s="436"/>
      <c r="H198" s="179"/>
      <c r="I198" s="179"/>
      <c r="J198" s="179"/>
      <c r="K198" s="179"/>
      <c r="L198" s="183"/>
      <c r="M198" s="183"/>
      <c r="N198" s="183"/>
      <c r="O198" s="183"/>
      <c r="P198" s="183"/>
      <c r="Q198" s="183"/>
      <c r="R198" s="183"/>
      <c r="S198" s="183"/>
      <c r="T198" s="183"/>
      <c r="U198" s="183"/>
      <c r="V198" s="183"/>
      <c r="W198" s="183"/>
      <c r="AB198" s="33">
        <f t="shared" si="20"/>
        <v>4761.935671229925</v>
      </c>
      <c r="AG198" s="19">
        <f>AG197</f>
        <v>7.4444427491575649E-3</v>
      </c>
      <c r="AJ198" s="33">
        <f t="shared" si="12"/>
        <v>16055</v>
      </c>
    </row>
    <row r="199" spans="1:36">
      <c r="A199" s="179"/>
      <c r="B199" s="436"/>
      <c r="C199" s="422"/>
      <c r="D199" s="422"/>
      <c r="E199" s="389" t="s">
        <v>249</v>
      </c>
      <c r="F199" s="465"/>
      <c r="G199" s="465"/>
      <c r="H199" s="390"/>
      <c r="I199" s="391"/>
      <c r="J199" s="398" t="s">
        <v>252</v>
      </c>
      <c r="K199" s="399"/>
      <c r="L199" s="183"/>
      <c r="M199" s="183"/>
      <c r="N199" s="183"/>
      <c r="O199" s="183"/>
      <c r="P199" s="183"/>
      <c r="Q199" s="183"/>
      <c r="R199" s="183"/>
      <c r="S199" s="183"/>
      <c r="T199" s="183"/>
      <c r="U199" s="183"/>
      <c r="V199" s="183"/>
      <c r="W199" s="183"/>
      <c r="AB199" s="33">
        <f t="shared" si="20"/>
        <v>4842.7297294946866</v>
      </c>
      <c r="AG199" s="19">
        <f>AG198</f>
        <v>7.4444427491575649E-3</v>
      </c>
      <c r="AJ199" s="33">
        <f t="shared" si="12"/>
        <v>16055</v>
      </c>
    </row>
    <row r="200" spans="1:36" ht="12.75" thickBot="1">
      <c r="A200" s="179"/>
      <c r="B200" s="436"/>
      <c r="C200" s="422"/>
      <c r="D200" s="422"/>
      <c r="E200" s="393" t="s">
        <v>250</v>
      </c>
      <c r="F200" s="388"/>
      <c r="G200" s="388"/>
      <c r="H200" s="388"/>
      <c r="I200" s="392"/>
      <c r="J200" s="400" t="s">
        <v>253</v>
      </c>
      <c r="K200" s="401"/>
      <c r="L200" s="183"/>
      <c r="M200" s="183"/>
      <c r="N200" s="183"/>
      <c r="O200" s="183"/>
      <c r="P200" s="183"/>
      <c r="Q200" s="183"/>
      <c r="R200" s="183"/>
      <c r="S200" s="183"/>
      <c r="T200" s="183"/>
      <c r="U200" s="183"/>
      <c r="V200" s="183"/>
      <c r="W200" s="183"/>
      <c r="AB200" s="33">
        <f t="shared" si="20"/>
        <v>4924.1252545006719</v>
      </c>
      <c r="AG200" s="19">
        <f>AG199</f>
        <v>7.4444427491575649E-3</v>
      </c>
      <c r="AJ200" s="33">
        <f t="shared" si="12"/>
        <v>16055</v>
      </c>
    </row>
    <row r="201" spans="1:36" ht="12.75" thickBot="1">
      <c r="A201" s="183"/>
      <c r="B201" s="183"/>
      <c r="C201" s="415"/>
      <c r="D201" s="126"/>
      <c r="E201" s="405" t="s">
        <v>91</v>
      </c>
      <c r="F201" s="394" t="s">
        <v>37</v>
      </c>
      <c r="G201" s="394" t="s">
        <v>2</v>
      </c>
      <c r="H201" s="394" t="s">
        <v>4</v>
      </c>
      <c r="I201" s="279"/>
      <c r="J201" s="402" t="s">
        <v>254</v>
      </c>
      <c r="K201" s="403"/>
      <c r="L201" s="183"/>
      <c r="M201" s="183"/>
      <c r="N201" s="183"/>
      <c r="O201" s="183"/>
      <c r="P201" s="183"/>
      <c r="Q201" s="183"/>
      <c r="R201" s="183"/>
      <c r="S201" s="183"/>
      <c r="T201" s="183"/>
      <c r="U201" s="183"/>
      <c r="V201" s="183"/>
      <c r="W201" s="183"/>
      <c r="AJ201" s="33">
        <f t="shared" si="12"/>
        <v>16055</v>
      </c>
    </row>
    <row r="202" spans="1:36" ht="12.75" thickBot="1">
      <c r="A202" s="183"/>
      <c r="B202" s="183"/>
      <c r="C202" s="417" t="s">
        <v>14</v>
      </c>
      <c r="D202" s="416" t="s">
        <v>186</v>
      </c>
      <c r="E202" s="411">
        <v>75000</v>
      </c>
      <c r="F202" s="412">
        <v>8.75</v>
      </c>
      <c r="G202" s="413">
        <v>48</v>
      </c>
      <c r="H202" s="414">
        <f>AJ84</f>
        <v>1855.2500265400222</v>
      </c>
      <c r="I202" s="279" t="s">
        <v>18</v>
      </c>
      <c r="J202" s="397" t="s">
        <v>15</v>
      </c>
      <c r="K202" s="406"/>
      <c r="L202" s="183"/>
      <c r="M202" s="183"/>
      <c r="N202" s="183"/>
      <c r="O202" s="183"/>
      <c r="P202" s="183"/>
      <c r="Q202" s="183"/>
      <c r="R202" s="183"/>
      <c r="S202" s="183"/>
      <c r="T202" s="183"/>
      <c r="U202" s="183"/>
      <c r="V202" s="183"/>
      <c r="W202" s="183"/>
      <c r="AJ202" s="33">
        <f t="shared" si="12"/>
        <v>16055</v>
      </c>
    </row>
    <row r="203" spans="1:36">
      <c r="A203" s="183"/>
      <c r="B203" s="183"/>
      <c r="C203" s="179"/>
      <c r="D203" s="422"/>
      <c r="E203" s="407"/>
      <c r="F203" s="404"/>
      <c r="G203" s="404"/>
      <c r="H203" s="408"/>
      <c r="I203" s="408"/>
      <c r="J203" s="408"/>
      <c r="K203" s="409"/>
      <c r="L203" s="183"/>
      <c r="M203" s="183"/>
      <c r="N203" s="183"/>
      <c r="O203" s="183"/>
      <c r="P203" s="183"/>
      <c r="Q203" s="183"/>
      <c r="R203" s="183"/>
      <c r="S203" s="183"/>
      <c r="T203" s="183"/>
      <c r="U203" s="183"/>
      <c r="V203" s="183"/>
      <c r="W203" s="183"/>
      <c r="AJ203" s="33">
        <f t="shared" si="12"/>
        <v>16055</v>
      </c>
    </row>
    <row r="204" spans="1:36">
      <c r="A204" s="183"/>
      <c r="B204" s="183"/>
      <c r="C204" s="183"/>
      <c r="D204" s="422"/>
      <c r="E204" s="407"/>
      <c r="F204" s="404"/>
      <c r="G204" s="404"/>
      <c r="H204" s="408"/>
      <c r="I204" s="408"/>
      <c r="J204" s="408"/>
      <c r="K204" s="409"/>
      <c r="L204" s="183"/>
      <c r="M204" s="183"/>
      <c r="N204" s="183"/>
      <c r="O204" s="183"/>
      <c r="P204" s="183"/>
      <c r="Q204" s="183"/>
      <c r="R204" s="183"/>
      <c r="S204" s="183"/>
      <c r="T204" s="183"/>
      <c r="U204" s="183"/>
      <c r="V204" s="183"/>
      <c r="W204" s="183"/>
      <c r="AJ204" s="33">
        <f t="shared" si="12"/>
        <v>16055</v>
      </c>
    </row>
    <row r="205" spans="1:36" ht="12.75" thickBot="1">
      <c r="A205" s="183"/>
      <c r="B205" s="183"/>
      <c r="C205" s="179"/>
      <c r="D205" s="422"/>
      <c r="E205" s="185"/>
      <c r="F205" s="186"/>
      <c r="G205" s="186"/>
      <c r="H205" s="410"/>
      <c r="I205" s="410"/>
      <c r="J205" s="410"/>
      <c r="K205" s="184"/>
      <c r="L205" s="183"/>
      <c r="M205" s="183"/>
      <c r="N205" s="183"/>
      <c r="O205" s="183"/>
      <c r="P205" s="183"/>
      <c r="Q205" s="183"/>
      <c r="R205" s="183"/>
      <c r="S205" s="183"/>
      <c r="T205" s="183"/>
      <c r="U205" s="183"/>
      <c r="V205" s="183"/>
      <c r="W205" s="183"/>
      <c r="AJ205" s="33">
        <f t="shared" si="12"/>
        <v>16055</v>
      </c>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AJ206" s="33">
        <f t="shared" si="12"/>
        <v>16055</v>
      </c>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AJ207" s="33">
        <f t="shared" si="12"/>
        <v>16055</v>
      </c>
    </row>
    <row r="208" spans="1:36" ht="12.75" thickBot="1">
      <c r="A208" s="183"/>
      <c r="B208" s="183"/>
      <c r="C208" s="183"/>
      <c r="D208" s="183"/>
      <c r="E208" s="183"/>
      <c r="F208" s="183"/>
      <c r="G208" s="183"/>
      <c r="H208" s="183"/>
      <c r="I208" s="183"/>
      <c r="J208" s="526" t="s">
        <v>320</v>
      </c>
      <c r="K208" s="527"/>
      <c r="L208" s="527"/>
      <c r="M208" s="527"/>
      <c r="N208" s="527"/>
      <c r="O208" s="528"/>
      <c r="P208" s="529"/>
      <c r="Q208" s="530"/>
      <c r="R208" s="183"/>
      <c r="S208" s="183"/>
      <c r="T208" s="183"/>
      <c r="U208" s="183"/>
      <c r="V208" s="183"/>
      <c r="W208" s="183"/>
      <c r="AJ208" s="33">
        <f t="shared" si="12"/>
        <v>16055</v>
      </c>
    </row>
    <row r="209" spans="1:36">
      <c r="A209" s="183"/>
      <c r="B209" s="508"/>
      <c r="C209" s="508"/>
      <c r="D209" s="509"/>
      <c r="E209" s="183"/>
      <c r="F209" s="183"/>
      <c r="G209" s="183"/>
      <c r="H209" s="183"/>
      <c r="I209" s="183"/>
      <c r="J209" s="531" t="s">
        <v>321</v>
      </c>
      <c r="K209" s="532"/>
      <c r="L209" s="532"/>
      <c r="M209" s="532"/>
      <c r="N209" s="532"/>
      <c r="O209" s="533"/>
      <c r="P209" s="534"/>
      <c r="Q209" s="535"/>
      <c r="R209" s="183"/>
      <c r="S209" s="183"/>
      <c r="T209" s="183"/>
      <c r="U209" s="183"/>
      <c r="V209" s="183"/>
      <c r="W209" s="183"/>
      <c r="AJ209" s="33">
        <f t="shared" si="12"/>
        <v>16055</v>
      </c>
    </row>
    <row r="210" spans="1:36">
      <c r="A210" s="183"/>
      <c r="B210" s="421" t="s">
        <v>310</v>
      </c>
      <c r="C210" s="421"/>
      <c r="D210" s="479"/>
      <c r="E210" s="183"/>
      <c r="F210" s="183"/>
      <c r="G210" s="183"/>
      <c r="H210" s="183"/>
      <c r="I210" s="183"/>
      <c r="J210" s="531" t="s">
        <v>322</v>
      </c>
      <c r="K210" s="533"/>
      <c r="L210" s="533"/>
      <c r="M210" s="533"/>
      <c r="N210" s="532"/>
      <c r="O210" s="533"/>
      <c r="P210" s="533"/>
      <c r="Q210" s="535"/>
      <c r="R210" s="183"/>
      <c r="S210" s="183"/>
      <c r="T210" s="183"/>
      <c r="U210" s="183"/>
      <c r="V210" s="183"/>
      <c r="W210" s="183"/>
      <c r="AJ210" s="33">
        <f t="shared" si="12"/>
        <v>16055</v>
      </c>
    </row>
    <row r="211" spans="1:36">
      <c r="A211" s="183"/>
      <c r="B211" s="421" t="s">
        <v>311</v>
      </c>
      <c r="C211" s="421"/>
      <c r="D211" s="479"/>
      <c r="E211" s="183"/>
      <c r="F211" s="183"/>
      <c r="G211" s="183"/>
      <c r="H211" s="183"/>
      <c r="I211" s="183"/>
      <c r="J211" s="536" t="s">
        <v>323</v>
      </c>
      <c r="K211" s="537"/>
      <c r="L211" s="537"/>
      <c r="M211" s="537"/>
      <c r="N211" s="537"/>
      <c r="O211" s="538"/>
      <c r="P211" s="539"/>
      <c r="Q211" s="540"/>
      <c r="R211" s="183"/>
      <c r="S211" s="183"/>
      <c r="T211" s="183"/>
      <c r="U211" s="183"/>
      <c r="V211" s="183"/>
      <c r="W211" s="183"/>
      <c r="AJ211" s="33">
        <f t="shared" ref="AJ211:AJ228" si="21">AJ210</f>
        <v>16055</v>
      </c>
    </row>
    <row r="212" spans="1:36" ht="15">
      <c r="A212" s="183"/>
      <c r="B212" s="510" t="s">
        <v>312</v>
      </c>
      <c r="C212" s="421"/>
      <c r="D212" s="479"/>
      <c r="E212" s="183"/>
      <c r="F212" s="183"/>
      <c r="G212" s="183"/>
      <c r="H212" s="183"/>
      <c r="I212" s="183"/>
      <c r="J212" s="183"/>
      <c r="K212" s="183"/>
      <c r="L212" s="183"/>
      <c r="M212" s="183"/>
      <c r="N212" s="183"/>
      <c r="O212" s="183"/>
      <c r="P212" s="183"/>
      <c r="Q212" s="183"/>
      <c r="R212" s="183"/>
      <c r="S212" s="183"/>
      <c r="T212" s="183"/>
      <c r="U212" s="183"/>
      <c r="V212" s="183"/>
      <c r="W212" s="183"/>
      <c r="AJ212" s="33">
        <f t="shared" si="21"/>
        <v>16055</v>
      </c>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AJ213" s="33">
        <f t="shared" si="21"/>
        <v>16055</v>
      </c>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AJ214" s="33">
        <f t="shared" si="21"/>
        <v>16055</v>
      </c>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AJ215" s="33">
        <f t="shared" si="21"/>
        <v>16055</v>
      </c>
    </row>
    <row r="216" spans="1:36">
      <c r="A216" s="179"/>
      <c r="B216" s="436"/>
      <c r="C216" s="436"/>
      <c r="D216" s="436"/>
      <c r="E216" s="436"/>
      <c r="F216" s="436"/>
      <c r="G216" s="436"/>
      <c r="H216" s="179"/>
      <c r="I216" s="422"/>
      <c r="J216" s="422"/>
      <c r="K216" s="179"/>
      <c r="L216" s="183"/>
      <c r="M216" s="183"/>
      <c r="N216" s="183"/>
      <c r="O216" s="183"/>
      <c r="P216" s="183"/>
      <c r="Q216" s="183"/>
      <c r="R216" s="183"/>
      <c r="S216" s="183"/>
      <c r="T216" s="183"/>
      <c r="U216" s="183"/>
      <c r="V216" s="183"/>
      <c r="W216" s="183"/>
      <c r="AB216" s="33">
        <f t="shared" ref="AB216:AB228" si="22">G177*AG216</f>
        <v>5006.1267238326018</v>
      </c>
      <c r="AG216" s="19">
        <f>AG200</f>
        <v>7.4444427491575649E-3</v>
      </c>
      <c r="AJ216" s="33">
        <f t="shared" si="21"/>
        <v>16055</v>
      </c>
    </row>
    <row r="217" spans="1:36" ht="12.75" thickBot="1">
      <c r="A217" s="274"/>
      <c r="B217" s="274"/>
      <c r="C217" s="274"/>
      <c r="D217" s="191"/>
      <c r="E217" s="191"/>
      <c r="F217" s="183"/>
      <c r="G217" s="183"/>
      <c r="H217" s="183"/>
      <c r="I217" s="183"/>
      <c r="J217" s="20"/>
      <c r="K217" s="20"/>
      <c r="AB217" s="33">
        <f t="shared" si="22"/>
        <v>5085.7757601941548</v>
      </c>
      <c r="AG217" s="19">
        <f t="shared" ref="AG217:AG264" si="23">AG216</f>
        <v>7.4444427491575649E-3</v>
      </c>
      <c r="AJ217" s="33">
        <f t="shared" si="21"/>
        <v>16055</v>
      </c>
    </row>
    <row r="218" spans="1:36">
      <c r="J218" s="20"/>
      <c r="K218" s="20"/>
      <c r="AB218" s="33">
        <f t="shared" si="22"/>
        <v>5166.0177392469277</v>
      </c>
      <c r="AG218" s="19">
        <f t="shared" si="23"/>
        <v>7.4444427491575649E-3</v>
      </c>
      <c r="AJ218" s="33">
        <f t="shared" si="21"/>
        <v>16055</v>
      </c>
    </row>
    <row r="219" spans="1:36">
      <c r="J219" s="20"/>
      <c r="K219" s="20"/>
      <c r="AB219" s="33">
        <f t="shared" si="22"/>
        <v>5246.8570751188381</v>
      </c>
      <c r="AG219" s="19">
        <f t="shared" si="23"/>
        <v>7.4444427491575649E-3</v>
      </c>
      <c r="AJ219" s="33">
        <f t="shared" si="21"/>
        <v>16055</v>
      </c>
    </row>
    <row r="220" spans="1:36">
      <c r="J220" s="20"/>
      <c r="K220" s="20"/>
      <c r="AB220" s="33">
        <f t="shared" si="22"/>
        <v>5328.2982147985267</v>
      </c>
      <c r="AG220" s="19">
        <f t="shared" si="23"/>
        <v>7.4444427491575649E-3</v>
      </c>
      <c r="AJ220" s="33">
        <f t="shared" si="21"/>
        <v>16055</v>
      </c>
    </row>
    <row r="221" spans="1:36">
      <c r="J221" s="20"/>
      <c r="K221" s="20"/>
      <c r="AB221" s="33">
        <f t="shared" si="22"/>
        <v>5410.3456383799867</v>
      </c>
      <c r="AG221" s="19">
        <f t="shared" si="23"/>
        <v>7.4444427491575649E-3</v>
      </c>
      <c r="AJ221" s="33">
        <f t="shared" si="21"/>
        <v>16055</v>
      </c>
    </row>
    <row r="222" spans="1:36">
      <c r="J222" s="20"/>
      <c r="K222" s="20"/>
      <c r="AB222" s="33">
        <f t="shared" si="22"/>
        <v>5493.0038593090148</v>
      </c>
      <c r="AG222" s="19">
        <f t="shared" si="23"/>
        <v>7.4444427491575649E-3</v>
      </c>
      <c r="AJ222" s="33">
        <f t="shared" si="21"/>
        <v>16055</v>
      </c>
    </row>
    <row r="223" spans="1:36">
      <c r="J223" s="20"/>
      <c r="K223" s="20"/>
      <c r="AB223" s="33">
        <f t="shared" si="22"/>
        <v>5576.2774246314966</v>
      </c>
      <c r="AG223" s="19">
        <f t="shared" si="23"/>
        <v>7.4444427491575649E-3</v>
      </c>
      <c r="AJ223" s="33">
        <f t="shared" si="21"/>
        <v>16055</v>
      </c>
    </row>
    <row r="224" spans="1:36">
      <c r="J224" s="20"/>
      <c r="K224" s="20"/>
      <c r="AB224" s="33">
        <f t="shared" si="22"/>
        <v>5660.1709152435396</v>
      </c>
      <c r="AG224" s="19">
        <f t="shared" si="23"/>
        <v>7.4444427491575649E-3</v>
      </c>
      <c r="AJ224" s="33">
        <f t="shared" si="21"/>
        <v>16055</v>
      </c>
    </row>
    <row r="225" spans="1:36">
      <c r="A225" s="20"/>
      <c r="B225" s="451"/>
      <c r="C225" s="455"/>
      <c r="D225" s="451"/>
      <c r="E225" s="455"/>
      <c r="F225" s="455"/>
      <c r="G225" s="455"/>
      <c r="H225" s="20"/>
      <c r="I225" s="20"/>
      <c r="J225" s="20"/>
      <c r="K225" s="20"/>
      <c r="AB225" s="33">
        <f t="shared" si="22"/>
        <v>5744.6889461434712</v>
      </c>
      <c r="AG225" s="19">
        <f t="shared" si="23"/>
        <v>7.4444427491575649E-3</v>
      </c>
      <c r="AJ225" s="33">
        <f t="shared" si="21"/>
        <v>16055</v>
      </c>
    </row>
    <row r="226" spans="1:36">
      <c r="A226" s="20"/>
      <c r="B226" s="451"/>
      <c r="C226" s="455"/>
      <c r="D226" s="451"/>
      <c r="E226" s="455"/>
      <c r="F226" s="455"/>
      <c r="G226" s="455"/>
      <c r="H226" s="20"/>
      <c r="I226" s="20"/>
      <c r="J226" s="20"/>
      <c r="K226" s="20"/>
      <c r="AB226" s="33">
        <f t="shared" si="22"/>
        <v>5829.836166685709</v>
      </c>
      <c r="AG226" s="19">
        <f t="shared" si="23"/>
        <v>7.4444427491575649E-3</v>
      </c>
      <c r="AJ226" s="33">
        <f t="shared" si="21"/>
        <v>16055</v>
      </c>
    </row>
    <row r="227" spans="1:36">
      <c r="A227" s="20"/>
      <c r="B227" s="451"/>
      <c r="C227" s="455"/>
      <c r="D227" s="451"/>
      <c r="E227" s="455"/>
      <c r="F227" s="455"/>
      <c r="G227" s="455"/>
      <c r="H227" s="20"/>
      <c r="I227" s="20"/>
      <c r="J227" s="20"/>
      <c r="K227" s="20"/>
      <c r="AB227" s="33">
        <f t="shared" si="22"/>
        <v>5915.6172608365232</v>
      </c>
      <c r="AG227" s="19">
        <f t="shared" si="23"/>
        <v>7.4444427491575649E-3</v>
      </c>
      <c r="AJ227" s="33">
        <f t="shared" si="21"/>
        <v>16055</v>
      </c>
    </row>
    <row r="228" spans="1:36">
      <c r="A228" s="20"/>
      <c r="B228" s="451"/>
      <c r="C228" s="455"/>
      <c r="D228" s="451"/>
      <c r="E228" s="455"/>
      <c r="F228" s="455"/>
      <c r="G228" s="455"/>
      <c r="H228" s="20"/>
      <c r="I228" s="20"/>
      <c r="J228" s="20"/>
      <c r="K228" s="20"/>
      <c r="AB228" s="33">
        <f t="shared" si="22"/>
        <v>6002.0369474317031</v>
      </c>
      <c r="AG228" s="19">
        <f t="shared" si="23"/>
        <v>7.4444427491575649E-3</v>
      </c>
      <c r="AJ228" s="33">
        <f t="shared" si="21"/>
        <v>16055</v>
      </c>
    </row>
    <row r="229" spans="1:36">
      <c r="A229" s="20"/>
      <c r="B229" s="451"/>
      <c r="C229" s="455"/>
      <c r="D229" s="451"/>
      <c r="E229" s="455"/>
      <c r="F229" s="455"/>
      <c r="G229" s="455"/>
      <c r="H229" s="20"/>
      <c r="I229" s="20"/>
      <c r="J229" s="20"/>
      <c r="K229" s="20"/>
      <c r="AG229" s="19">
        <f t="shared" si="23"/>
        <v>7.4444427491575649E-3</v>
      </c>
    </row>
    <row r="230" spans="1:36">
      <c r="A230" s="20"/>
      <c r="B230" s="451"/>
      <c r="C230" s="455"/>
      <c r="D230" s="451"/>
      <c r="E230" s="455"/>
      <c r="F230" s="455"/>
      <c r="G230" s="455"/>
      <c r="H230" s="20"/>
      <c r="I230" s="20"/>
      <c r="J230" s="20"/>
      <c r="K230" s="20"/>
      <c r="AG230" s="19">
        <f t="shared" si="23"/>
        <v>7.4444427491575649E-3</v>
      </c>
    </row>
    <row r="231" spans="1:36">
      <c r="A231" s="20"/>
      <c r="B231" s="451"/>
      <c r="C231" s="455"/>
      <c r="D231" s="451"/>
      <c r="E231" s="455"/>
      <c r="F231" s="455"/>
      <c r="G231" s="455"/>
      <c r="H231" s="20"/>
      <c r="I231" s="20"/>
      <c r="J231" s="20"/>
      <c r="K231" s="20"/>
      <c r="AG231" s="19">
        <f t="shared" si="23"/>
        <v>7.4444427491575649E-3</v>
      </c>
    </row>
    <row r="232" spans="1:36">
      <c r="A232" s="20"/>
      <c r="B232" s="451"/>
      <c r="C232" s="455"/>
      <c r="D232" s="451"/>
      <c r="E232" s="455"/>
      <c r="F232" s="455"/>
      <c r="G232" s="455"/>
      <c r="H232" s="20"/>
      <c r="I232" s="20"/>
      <c r="J232" s="20"/>
      <c r="K232" s="20"/>
      <c r="AG232" s="19">
        <f t="shared" si="23"/>
        <v>7.4444427491575649E-3</v>
      </c>
    </row>
    <row r="233" spans="1:36">
      <c r="A233" s="20"/>
      <c r="B233" s="451"/>
      <c r="C233" s="455"/>
      <c r="D233" s="451"/>
      <c r="E233" s="455"/>
      <c r="F233" s="455"/>
      <c r="G233" s="455"/>
      <c r="H233" s="20"/>
      <c r="I233" s="20"/>
      <c r="J233" s="20"/>
      <c r="K233" s="20"/>
      <c r="AG233" s="19">
        <f t="shared" si="23"/>
        <v>7.4444427491575649E-3</v>
      </c>
    </row>
    <row r="234" spans="1:36">
      <c r="A234" s="20"/>
      <c r="B234" s="451"/>
      <c r="C234" s="455"/>
      <c r="D234" s="451"/>
      <c r="E234" s="455"/>
      <c r="F234" s="455"/>
      <c r="G234" s="455"/>
      <c r="H234" s="20"/>
      <c r="I234" s="20"/>
      <c r="J234" s="20"/>
      <c r="K234" s="20"/>
      <c r="AG234" s="19">
        <f t="shared" si="23"/>
        <v>7.4444427491575649E-3</v>
      </c>
    </row>
    <row r="235" spans="1:36">
      <c r="A235" s="20"/>
      <c r="B235" s="451"/>
      <c r="C235" s="455"/>
      <c r="D235" s="451"/>
      <c r="E235" s="455"/>
      <c r="F235" s="455"/>
      <c r="G235" s="455"/>
      <c r="H235" s="20"/>
      <c r="I235" s="20"/>
      <c r="J235" s="20"/>
      <c r="K235" s="20"/>
      <c r="AG235" s="19">
        <f t="shared" si="23"/>
        <v>7.4444427491575649E-3</v>
      </c>
    </row>
    <row r="236" spans="1:36">
      <c r="A236" s="20"/>
      <c r="B236" s="451"/>
      <c r="C236" s="455"/>
      <c r="D236" s="451"/>
      <c r="E236" s="455"/>
      <c r="F236" s="455"/>
      <c r="G236" s="455"/>
      <c r="H236" s="20"/>
      <c r="I236" s="20"/>
      <c r="J236" s="20"/>
      <c r="K236" s="20"/>
      <c r="AG236" s="19">
        <f t="shared" si="23"/>
        <v>7.4444427491575649E-3</v>
      </c>
    </row>
    <row r="237" spans="1:36">
      <c r="A237" s="20"/>
      <c r="B237" s="451"/>
      <c r="C237" s="455"/>
      <c r="D237" s="451"/>
      <c r="E237" s="455"/>
      <c r="F237" s="455"/>
      <c r="G237" s="455"/>
      <c r="H237" s="20"/>
      <c r="I237" s="20"/>
      <c r="J237" s="20"/>
      <c r="K237" s="20"/>
      <c r="AG237" s="19">
        <f t="shared" si="23"/>
        <v>7.4444427491575649E-3</v>
      </c>
    </row>
    <row r="238" spans="1:36">
      <c r="A238" s="20"/>
      <c r="B238" s="451"/>
      <c r="C238" s="455"/>
      <c r="D238" s="451"/>
      <c r="E238" s="455"/>
      <c r="F238" s="455"/>
      <c r="G238" s="455"/>
      <c r="H238" s="20"/>
      <c r="I238" s="20"/>
      <c r="J238" s="20"/>
      <c r="K238" s="20"/>
      <c r="AG238" s="19">
        <f t="shared" si="23"/>
        <v>7.4444427491575649E-3</v>
      </c>
    </row>
    <row r="239" spans="1:36">
      <c r="A239" s="20"/>
      <c r="B239" s="451"/>
      <c r="C239" s="455"/>
      <c r="D239" s="451"/>
      <c r="E239" s="455"/>
      <c r="F239" s="455"/>
      <c r="G239" s="455"/>
      <c r="H239" s="20"/>
      <c r="I239" s="20"/>
      <c r="J239" s="20"/>
      <c r="K239" s="20"/>
      <c r="AG239" s="19">
        <f t="shared" si="23"/>
        <v>7.4444427491575649E-3</v>
      </c>
    </row>
    <row r="240" spans="1:36">
      <c r="A240" s="20"/>
      <c r="B240" s="451"/>
      <c r="C240" s="455"/>
      <c r="D240" s="451"/>
      <c r="E240" s="455"/>
      <c r="F240" s="455"/>
      <c r="G240" s="455"/>
      <c r="H240" s="452"/>
      <c r="I240" s="20"/>
      <c r="J240" s="20"/>
      <c r="K240" s="20"/>
      <c r="AG240" s="19">
        <f t="shared" si="23"/>
        <v>7.4444427491575649E-3</v>
      </c>
    </row>
    <row r="241" spans="1:33">
      <c r="A241" s="20"/>
      <c r="B241" s="451"/>
      <c r="C241" s="455"/>
      <c r="D241" s="451"/>
      <c r="E241" s="455"/>
      <c r="F241" s="455"/>
      <c r="G241" s="455"/>
      <c r="H241" s="20"/>
      <c r="I241" s="20"/>
      <c r="J241" s="20"/>
      <c r="K241" s="20"/>
      <c r="AG241" s="19">
        <f t="shared" si="23"/>
        <v>7.4444427491575649E-3</v>
      </c>
    </row>
    <row r="242" spans="1:33">
      <c r="A242" s="20"/>
      <c r="B242" s="451"/>
      <c r="C242" s="455"/>
      <c r="D242" s="451"/>
      <c r="E242" s="455"/>
      <c r="F242" s="455"/>
      <c r="G242" s="455"/>
      <c r="H242" s="20"/>
      <c r="I242" s="20"/>
      <c r="J242" s="20"/>
      <c r="K242" s="20"/>
      <c r="AG242" s="19">
        <f t="shared" si="23"/>
        <v>7.4444427491575649E-3</v>
      </c>
    </row>
    <row r="243" spans="1:33">
      <c r="A243" s="20"/>
      <c r="B243" s="451"/>
      <c r="C243" s="455"/>
      <c r="D243" s="451"/>
      <c r="E243" s="455"/>
      <c r="F243" s="455"/>
      <c r="G243" s="455"/>
      <c r="H243" s="20"/>
      <c r="I243" s="20"/>
      <c r="J243" s="20"/>
      <c r="K243" s="20"/>
      <c r="AG243" s="19">
        <f t="shared" si="23"/>
        <v>7.4444427491575649E-3</v>
      </c>
    </row>
    <row r="244" spans="1:33">
      <c r="A244" s="20"/>
      <c r="B244" s="451"/>
      <c r="C244" s="455"/>
      <c r="D244" s="451"/>
      <c r="E244" s="455"/>
      <c r="F244" s="455"/>
      <c r="G244" s="455"/>
      <c r="H244" s="20"/>
      <c r="I244" s="20"/>
      <c r="J244" s="20"/>
      <c r="K244" s="20"/>
      <c r="AG244" s="19">
        <f t="shared" si="23"/>
        <v>7.4444427491575649E-3</v>
      </c>
    </row>
    <row r="245" spans="1:33">
      <c r="A245" s="20"/>
      <c r="B245" s="451"/>
      <c r="C245" s="455"/>
      <c r="D245" s="451"/>
      <c r="E245" s="455"/>
      <c r="F245" s="455"/>
      <c r="G245" s="455"/>
      <c r="H245" s="20"/>
      <c r="I245" s="20"/>
      <c r="J245" s="20"/>
      <c r="K245" s="20"/>
      <c r="AG245" s="19">
        <f t="shared" si="23"/>
        <v>7.4444427491575649E-3</v>
      </c>
    </row>
    <row r="246" spans="1:33">
      <c r="A246" s="20"/>
      <c r="B246" s="451"/>
      <c r="C246" s="455"/>
      <c r="D246" s="451"/>
      <c r="E246" s="455"/>
      <c r="F246" s="455"/>
      <c r="G246" s="455"/>
      <c r="H246" s="20"/>
      <c r="I246" s="20"/>
      <c r="J246" s="20"/>
      <c r="K246" s="20"/>
      <c r="AG246" s="19">
        <f t="shared" si="23"/>
        <v>7.4444427491575649E-3</v>
      </c>
    </row>
    <row r="247" spans="1:33">
      <c r="A247" s="20"/>
      <c r="B247" s="451"/>
      <c r="C247" s="455"/>
      <c r="D247" s="451"/>
      <c r="E247" s="455"/>
      <c r="F247" s="455"/>
      <c r="G247" s="455"/>
      <c r="H247" s="20"/>
      <c r="I247" s="20"/>
      <c r="J247" s="20"/>
      <c r="K247" s="20"/>
      <c r="AG247" s="19">
        <f t="shared" si="23"/>
        <v>7.4444427491575649E-3</v>
      </c>
    </row>
    <row r="248" spans="1:33">
      <c r="A248" s="20"/>
      <c r="B248" s="451"/>
      <c r="C248" s="455"/>
      <c r="D248" s="451"/>
      <c r="E248" s="455"/>
      <c r="F248" s="455"/>
      <c r="G248" s="455"/>
      <c r="H248" s="20"/>
      <c r="I248" s="20"/>
      <c r="J248" s="20"/>
      <c r="K248" s="20"/>
      <c r="AG248" s="19">
        <f t="shared" si="23"/>
        <v>7.4444427491575649E-3</v>
      </c>
    </row>
    <row r="249" spans="1:33">
      <c r="A249" s="20"/>
      <c r="B249" s="451"/>
      <c r="C249" s="455"/>
      <c r="D249" s="451"/>
      <c r="E249" s="455"/>
      <c r="F249" s="455"/>
      <c r="G249" s="455"/>
      <c r="H249" s="20"/>
      <c r="I249" s="20"/>
      <c r="J249" s="20"/>
      <c r="K249" s="20"/>
      <c r="AG249" s="19">
        <f t="shared" si="23"/>
        <v>7.4444427491575649E-3</v>
      </c>
    </row>
    <row r="250" spans="1:33">
      <c r="A250" s="20"/>
      <c r="B250" s="451"/>
      <c r="C250" s="455"/>
      <c r="D250" s="451"/>
      <c r="E250" s="455"/>
      <c r="F250" s="455"/>
      <c r="G250" s="455"/>
      <c r="H250" s="20"/>
      <c r="I250" s="20"/>
      <c r="J250" s="20"/>
      <c r="K250" s="20"/>
      <c r="AG250" s="19">
        <f t="shared" si="23"/>
        <v>7.4444427491575649E-3</v>
      </c>
    </row>
    <row r="251" spans="1:33">
      <c r="A251" s="20"/>
      <c r="B251" s="451"/>
      <c r="C251" s="455"/>
      <c r="D251" s="451"/>
      <c r="E251" s="455"/>
      <c r="F251" s="455"/>
      <c r="G251" s="455"/>
      <c r="H251" s="20"/>
      <c r="I251" s="20"/>
      <c r="J251" s="20"/>
      <c r="K251" s="20"/>
      <c r="AG251" s="19">
        <f t="shared" si="23"/>
        <v>7.4444427491575649E-3</v>
      </c>
    </row>
    <row r="252" spans="1:33">
      <c r="A252" s="20"/>
      <c r="B252" s="451"/>
      <c r="C252" s="455"/>
      <c r="D252" s="451"/>
      <c r="E252" s="455"/>
      <c r="F252" s="455"/>
      <c r="G252" s="455"/>
      <c r="H252" s="20"/>
      <c r="I252" s="20"/>
      <c r="J252" s="20"/>
      <c r="K252" s="20"/>
      <c r="AG252" s="19">
        <f t="shared" si="23"/>
        <v>7.4444427491575649E-3</v>
      </c>
    </row>
    <row r="253" spans="1:33">
      <c r="A253" s="20"/>
      <c r="B253" s="451"/>
      <c r="C253" s="455"/>
      <c r="D253" s="451"/>
      <c r="E253" s="455"/>
      <c r="F253" s="455"/>
      <c r="G253" s="455"/>
      <c r="H253" s="20"/>
      <c r="I253" s="20"/>
      <c r="J253" s="20"/>
      <c r="K253" s="20"/>
      <c r="AG253" s="19">
        <f t="shared" si="23"/>
        <v>7.4444427491575649E-3</v>
      </c>
    </row>
    <row r="254" spans="1:33">
      <c r="A254" s="20"/>
      <c r="B254" s="451"/>
      <c r="C254" s="455"/>
      <c r="D254" s="451"/>
      <c r="E254" s="455"/>
      <c r="F254" s="455"/>
      <c r="G254" s="455"/>
      <c r="H254" s="20"/>
      <c r="I254" s="20"/>
      <c r="J254" s="20"/>
      <c r="K254" s="20"/>
      <c r="AG254" s="19">
        <f t="shared" si="23"/>
        <v>7.4444427491575649E-3</v>
      </c>
    </row>
    <row r="255" spans="1:33">
      <c r="A255" s="20"/>
      <c r="B255" s="451"/>
      <c r="C255" s="455"/>
      <c r="D255" s="451"/>
      <c r="E255" s="455"/>
      <c r="F255" s="455"/>
      <c r="G255" s="455"/>
      <c r="H255" s="20"/>
      <c r="I255" s="20"/>
      <c r="J255" s="20"/>
      <c r="K255" s="20"/>
      <c r="AG255" s="19">
        <f t="shared" si="23"/>
        <v>7.4444427491575649E-3</v>
      </c>
    </row>
    <row r="256" spans="1:33">
      <c r="A256" s="20"/>
      <c r="B256" s="451"/>
      <c r="C256" s="455"/>
      <c r="D256" s="451"/>
      <c r="E256" s="455"/>
      <c r="F256" s="455"/>
      <c r="G256" s="455"/>
      <c r="H256" s="20"/>
      <c r="I256" s="20"/>
      <c r="J256" s="20"/>
      <c r="K256" s="20"/>
      <c r="AG256" s="19">
        <f t="shared" si="23"/>
        <v>7.4444427491575649E-3</v>
      </c>
    </row>
    <row r="257" spans="1:33">
      <c r="A257" s="20"/>
      <c r="B257" s="451"/>
      <c r="C257" s="455"/>
      <c r="D257" s="451"/>
      <c r="E257" s="455"/>
      <c r="F257" s="455"/>
      <c r="G257" s="455"/>
      <c r="H257" s="20"/>
      <c r="I257" s="20"/>
      <c r="J257" s="20"/>
      <c r="K257" s="20"/>
      <c r="AG257" s="19">
        <f t="shared" si="23"/>
        <v>7.4444427491575649E-3</v>
      </c>
    </row>
    <row r="258" spans="1:33">
      <c r="A258" s="20"/>
      <c r="B258" s="451"/>
      <c r="C258" s="455"/>
      <c r="D258" s="451"/>
      <c r="E258" s="455"/>
      <c r="F258" s="455"/>
      <c r="G258" s="455"/>
      <c r="H258" s="20"/>
      <c r="I258" s="20"/>
      <c r="J258" s="20"/>
      <c r="K258" s="20"/>
      <c r="AG258" s="19">
        <f t="shared" si="23"/>
        <v>7.4444427491575649E-3</v>
      </c>
    </row>
    <row r="259" spans="1:33">
      <c r="A259" s="20"/>
      <c r="B259" s="451"/>
      <c r="C259" s="455"/>
      <c r="D259" s="451"/>
      <c r="E259" s="455"/>
      <c r="F259" s="455"/>
      <c r="G259" s="455"/>
      <c r="H259" s="20"/>
      <c r="I259" s="20"/>
      <c r="J259" s="20"/>
      <c r="K259" s="20"/>
      <c r="AG259" s="19">
        <f t="shared" si="23"/>
        <v>7.4444427491575649E-3</v>
      </c>
    </row>
    <row r="260" spans="1:33">
      <c r="A260" s="20"/>
      <c r="B260" s="451"/>
      <c r="C260" s="455"/>
      <c r="D260" s="451"/>
      <c r="E260" s="455"/>
      <c r="F260" s="455"/>
      <c r="G260" s="455"/>
      <c r="H260" s="20"/>
      <c r="I260" s="20"/>
      <c r="J260" s="20"/>
      <c r="K260" s="20"/>
      <c r="AG260" s="19">
        <f t="shared" si="23"/>
        <v>7.4444427491575649E-3</v>
      </c>
    </row>
    <row r="261" spans="1:33">
      <c r="A261" s="20"/>
      <c r="B261" s="451"/>
      <c r="C261" s="455"/>
      <c r="D261" s="451"/>
      <c r="E261" s="455"/>
      <c r="F261" s="455"/>
      <c r="G261" s="455"/>
      <c r="H261" s="20"/>
      <c r="I261" s="20"/>
      <c r="J261" s="20"/>
      <c r="K261" s="20"/>
      <c r="AG261" s="19">
        <f t="shared" si="23"/>
        <v>7.4444427491575649E-3</v>
      </c>
    </row>
    <row r="262" spans="1:33">
      <c r="A262" s="20"/>
      <c r="B262" s="451"/>
      <c r="C262" s="455"/>
      <c r="D262" s="451"/>
      <c r="E262" s="455"/>
      <c r="F262" s="455"/>
      <c r="G262" s="455"/>
      <c r="H262" s="20"/>
      <c r="I262" s="20"/>
      <c r="J262" s="20"/>
      <c r="K262" s="20"/>
      <c r="AG262" s="19">
        <f t="shared" si="23"/>
        <v>7.4444427491575649E-3</v>
      </c>
    </row>
    <row r="263" spans="1:33">
      <c r="A263" s="20"/>
      <c r="B263" s="451"/>
      <c r="C263" s="455"/>
      <c r="D263" s="451"/>
      <c r="E263" s="455"/>
      <c r="F263" s="455"/>
      <c r="G263" s="455"/>
      <c r="H263" s="20"/>
      <c r="I263" s="20"/>
      <c r="J263" s="20"/>
      <c r="K263" s="20"/>
      <c r="AG263" s="19">
        <f t="shared" si="23"/>
        <v>7.4444427491575649E-3</v>
      </c>
    </row>
    <row r="264" spans="1:33">
      <c r="A264" s="20"/>
      <c r="B264" s="451"/>
      <c r="C264" s="455"/>
      <c r="D264" s="451"/>
      <c r="E264" s="455"/>
      <c r="F264" s="455"/>
      <c r="G264" s="455"/>
      <c r="H264" s="20"/>
      <c r="I264" s="20"/>
      <c r="J264" s="20"/>
      <c r="K264" s="20"/>
      <c r="AG264" s="19">
        <f t="shared" si="23"/>
        <v>7.4444427491575649E-3</v>
      </c>
    </row>
    <row r="265" spans="1:33">
      <c r="A265" s="20"/>
      <c r="B265" s="451"/>
      <c r="C265" s="455"/>
      <c r="D265" s="451"/>
      <c r="E265" s="455"/>
      <c r="F265" s="455"/>
      <c r="G265" s="455"/>
      <c r="H265" s="20"/>
      <c r="I265" s="20"/>
      <c r="J265" s="20"/>
      <c r="K265" s="20"/>
    </row>
    <row r="266" spans="1:33">
      <c r="A266" s="20"/>
      <c r="B266" s="451"/>
      <c r="C266" s="455"/>
      <c r="D266" s="451"/>
      <c r="E266" s="455"/>
      <c r="F266" s="455"/>
      <c r="G266" s="455"/>
      <c r="H266" s="20"/>
      <c r="I266" s="20"/>
      <c r="J266" s="20"/>
      <c r="K266" s="20"/>
    </row>
    <row r="267" spans="1:33">
      <c r="A267" s="20"/>
      <c r="B267" s="451"/>
      <c r="C267" s="455"/>
      <c r="D267" s="451"/>
      <c r="E267" s="455"/>
      <c r="F267" s="455"/>
      <c r="G267" s="455"/>
      <c r="H267" s="20"/>
      <c r="I267" s="20"/>
      <c r="J267" s="20"/>
      <c r="K267" s="20"/>
    </row>
    <row r="268" spans="1:33">
      <c r="A268" s="20"/>
      <c r="B268" s="451"/>
      <c r="C268" s="455"/>
      <c r="D268" s="451"/>
      <c r="E268" s="455"/>
      <c r="F268" s="455"/>
      <c r="G268" s="455"/>
      <c r="H268" s="20"/>
      <c r="I268" s="20"/>
      <c r="J268" s="20"/>
      <c r="K268" s="20"/>
    </row>
    <row r="269" spans="1:33">
      <c r="A269" s="20"/>
      <c r="B269" s="451"/>
      <c r="C269" s="455"/>
      <c r="D269" s="451"/>
      <c r="E269" s="455"/>
      <c r="F269" s="455"/>
      <c r="G269" s="455"/>
      <c r="H269" s="20"/>
      <c r="I269" s="20"/>
      <c r="J269" s="20"/>
      <c r="K269" s="20"/>
    </row>
    <row r="270" spans="1:33">
      <c r="A270" s="20"/>
      <c r="B270" s="451"/>
      <c r="C270" s="455"/>
      <c r="D270" s="451"/>
      <c r="E270" s="455"/>
      <c r="F270" s="455"/>
      <c r="G270" s="455"/>
      <c r="H270" s="20"/>
      <c r="I270" s="20"/>
      <c r="J270" s="20"/>
      <c r="K270" s="20"/>
    </row>
    <row r="271" spans="1:33">
      <c r="A271" s="20"/>
      <c r="B271" s="451"/>
      <c r="C271" s="455"/>
      <c r="D271" s="451"/>
      <c r="E271" s="455"/>
      <c r="F271" s="455"/>
      <c r="G271" s="455"/>
      <c r="H271" s="20"/>
      <c r="I271" s="20"/>
      <c r="J271" s="20"/>
      <c r="K271" s="20"/>
    </row>
    <row r="272" spans="1:33">
      <c r="A272" s="20"/>
      <c r="B272" s="451"/>
      <c r="C272" s="455"/>
      <c r="D272" s="451"/>
      <c r="E272" s="455"/>
      <c r="F272" s="455"/>
      <c r="G272" s="455"/>
      <c r="H272" s="20"/>
      <c r="I272" s="20"/>
      <c r="J272" s="20"/>
      <c r="K272" s="20"/>
    </row>
    <row r="273" spans="1:11">
      <c r="A273" s="20"/>
      <c r="B273" s="451"/>
      <c r="C273" s="455"/>
      <c r="D273" s="451"/>
      <c r="E273" s="455"/>
      <c r="F273" s="455"/>
      <c r="G273" s="455"/>
      <c r="H273" s="20"/>
      <c r="I273" s="20"/>
      <c r="J273" s="20"/>
      <c r="K273" s="20"/>
    </row>
    <row r="274" spans="1:11">
      <c r="A274" s="20"/>
      <c r="B274" s="451"/>
      <c r="C274" s="455"/>
      <c r="D274" s="451"/>
      <c r="E274" s="455"/>
      <c r="F274" s="455"/>
      <c r="G274" s="455"/>
      <c r="H274" s="20"/>
      <c r="I274" s="20"/>
      <c r="J274" s="20"/>
      <c r="K274" s="20"/>
    </row>
    <row r="275" spans="1:11">
      <c r="A275" s="20"/>
      <c r="B275" s="451"/>
      <c r="C275" s="455"/>
      <c r="D275" s="451"/>
      <c r="E275" s="455"/>
      <c r="F275" s="455"/>
      <c r="G275" s="455"/>
      <c r="H275" s="20"/>
      <c r="I275" s="20"/>
      <c r="J275" s="20"/>
      <c r="K275" s="20"/>
    </row>
    <row r="276" spans="1:11">
      <c r="A276" s="20"/>
      <c r="B276" s="451"/>
      <c r="C276" s="455"/>
      <c r="D276" s="451"/>
      <c r="E276" s="455"/>
      <c r="F276" s="455"/>
      <c r="G276" s="455"/>
      <c r="H276" s="20"/>
      <c r="I276" s="20"/>
      <c r="J276" s="20"/>
      <c r="K276" s="20"/>
    </row>
  </sheetData>
  <sheetProtection password="98EC" sheet="1" objects="1" scenarios="1"/>
  <dataValidations count="2">
    <dataValidation type="list" allowBlank="1" showInputMessage="1" showErrorMessage="1" prompt="choose one" sqref="G202">
      <formula1>"24,36,48,60"</formula1>
    </dataValidation>
    <dataValidation type="list" allowBlank="1" showInputMessage="1" showErrorMessage="1" prompt="choose from list" sqref="E202">
      <formula1>"50000,75000,100000,150000,250000,300000"</formula1>
    </dataValidation>
  </dataValidations>
  <hyperlinks>
    <hyperlink ref="L15" r:id="rId1"/>
    <hyperlink ref="N39" r:id="rId2"/>
    <hyperlink ref="N80" r:id="rId3"/>
    <hyperlink ref="N6" r:id="rId4"/>
    <hyperlink ref="H150" r:id="rId5"/>
    <hyperlink ref="B212" r:id="rId6"/>
  </hyperlinks>
  <pageMargins left="0.7" right="0.7" top="0.75" bottom="0.75" header="0.3" footer="0.3"/>
  <pageSetup paperSize="0" orientation="portrait" horizontalDpi="300" verticalDpi="300" r:id="rId7"/>
  <drawing r:id="rId8"/>
</worksheet>
</file>

<file path=xl/worksheets/sheet2.xml><?xml version="1.0" encoding="utf-8"?>
<worksheet xmlns="http://schemas.openxmlformats.org/spreadsheetml/2006/main" xmlns:r="http://schemas.openxmlformats.org/officeDocument/2006/relationships">
  <dimension ref="A1:E101"/>
  <sheetViews>
    <sheetView workbookViewId="0">
      <selection activeCell="C14" sqref="C14"/>
    </sheetView>
  </sheetViews>
  <sheetFormatPr defaultRowHeight="15"/>
  <cols>
    <col min="1" max="1" width="114.140625" customWidth="1"/>
  </cols>
  <sheetData>
    <row r="1" spans="1:5" ht="15.75" thickBot="1">
      <c r="A1" s="9" t="s">
        <v>44</v>
      </c>
    </row>
    <row r="2" spans="1:5" ht="15.75" thickBot="1">
      <c r="A2" t="s">
        <v>45</v>
      </c>
    </row>
    <row r="3" spans="1:5" ht="15.75" thickBot="1">
      <c r="A3" s="10" t="s">
        <v>46</v>
      </c>
    </row>
    <row r="4" spans="1:5" ht="15.75" thickBot="1"/>
    <row r="5" spans="1:5" ht="15.75" thickBot="1">
      <c r="A5" s="11" t="s">
        <v>47</v>
      </c>
      <c r="B5" s="517" t="s">
        <v>316</v>
      </c>
      <c r="C5" s="518"/>
      <c r="D5" s="518"/>
      <c r="E5" s="519"/>
    </row>
    <row r="6" spans="1:5" ht="15.75" thickBot="1">
      <c r="B6" s="520" t="s">
        <v>317</v>
      </c>
      <c r="C6" s="521" t="s">
        <v>318</v>
      </c>
      <c r="D6" s="521"/>
      <c r="E6" s="522"/>
    </row>
    <row r="7" spans="1:5" ht="23.25">
      <c r="A7" s="12" t="s">
        <v>48</v>
      </c>
      <c r="B7" s="523" t="s">
        <v>319</v>
      </c>
      <c r="C7" s="524"/>
      <c r="D7" s="524"/>
      <c r="E7" s="525"/>
    </row>
    <row r="8" spans="1:5" ht="57">
      <c r="A8" s="13" t="s">
        <v>49</v>
      </c>
    </row>
    <row r="9" spans="1:5" ht="23.25">
      <c r="A9" s="13" t="s">
        <v>50</v>
      </c>
    </row>
    <row r="10" spans="1:5">
      <c r="A10" s="13" t="s">
        <v>51</v>
      </c>
    </row>
    <row r="11" spans="1:5">
      <c r="A11" s="13" t="s">
        <v>52</v>
      </c>
    </row>
    <row r="12" spans="1:5">
      <c r="A12" s="13" t="s">
        <v>53</v>
      </c>
    </row>
    <row r="13" spans="1:5">
      <c r="A13" s="13" t="s">
        <v>54</v>
      </c>
    </row>
    <row r="14" spans="1:5">
      <c r="A14" s="13" t="s">
        <v>55</v>
      </c>
    </row>
    <row r="15" spans="1:5" ht="15.75" thickBot="1">
      <c r="A15" s="14" t="s">
        <v>56</v>
      </c>
    </row>
    <row r="16" spans="1:5" ht="15.75" thickBot="1">
      <c r="A16" s="15" t="s">
        <v>57</v>
      </c>
    </row>
    <row r="17" spans="1:1">
      <c r="A17" s="16" t="s">
        <v>58</v>
      </c>
    </row>
    <row r="18" spans="1:1">
      <c r="A18" s="16" t="s">
        <v>59</v>
      </c>
    </row>
    <row r="19" spans="1:1">
      <c r="A19" s="16" t="s">
        <v>60</v>
      </c>
    </row>
    <row r="20" spans="1:1">
      <c r="A20" s="16" t="s">
        <v>61</v>
      </c>
    </row>
    <row r="21" spans="1:1">
      <c r="A21" s="16" t="s">
        <v>62</v>
      </c>
    </row>
    <row r="22" spans="1:1">
      <c r="A22" s="16" t="s">
        <v>63</v>
      </c>
    </row>
    <row r="23" spans="1:1">
      <c r="A23" s="16" t="s">
        <v>64</v>
      </c>
    </row>
    <row r="24" spans="1:1" ht="15.75" thickBot="1">
      <c r="A24" s="16" t="s">
        <v>65</v>
      </c>
    </row>
    <row r="25" spans="1:1" ht="15.75" thickBot="1">
      <c r="A25" s="17" t="s">
        <v>66</v>
      </c>
    </row>
    <row r="26" spans="1:1" ht="15.75" thickBot="1">
      <c r="A26" s="18" t="s">
        <v>67</v>
      </c>
    </row>
    <row r="29" spans="1:1" ht="15.75" thickBot="1"/>
    <row r="30" spans="1:1">
      <c r="A30" s="53" t="s">
        <v>68</v>
      </c>
    </row>
    <row r="31" spans="1:1">
      <c r="A31" s="54"/>
    </row>
    <row r="32" spans="1:1">
      <c r="A32" s="55"/>
    </row>
    <row r="33" spans="1:5" ht="39">
      <c r="A33" s="56" t="s">
        <v>69</v>
      </c>
    </row>
    <row r="34" spans="1:5">
      <c r="A34" s="56" t="s">
        <v>70</v>
      </c>
      <c r="B34" s="517" t="s">
        <v>316</v>
      </c>
      <c r="C34" s="518"/>
      <c r="D34" s="518"/>
      <c r="E34" s="519"/>
    </row>
    <row r="35" spans="1:5">
      <c r="A35" s="56" t="s">
        <v>71</v>
      </c>
      <c r="B35" s="520" t="s">
        <v>317</v>
      </c>
      <c r="C35" s="521" t="s">
        <v>318</v>
      </c>
      <c r="D35" s="521"/>
      <c r="E35" s="522"/>
    </row>
    <row r="36" spans="1:5">
      <c r="A36" s="57" t="s">
        <v>72</v>
      </c>
      <c r="B36" s="523" t="s">
        <v>319</v>
      </c>
      <c r="C36" s="524"/>
      <c r="D36" s="524"/>
      <c r="E36" s="525"/>
    </row>
    <row r="37" spans="1:5" ht="26.25">
      <c r="A37" s="58" t="s">
        <v>73</v>
      </c>
    </row>
    <row r="38" spans="1:5">
      <c r="A38" s="58" t="s">
        <v>74</v>
      </c>
    </row>
    <row r="39" spans="1:5">
      <c r="A39" s="59"/>
    </row>
    <row r="40" spans="1:5">
      <c r="A40" s="57" t="s">
        <v>75</v>
      </c>
    </row>
    <row r="41" spans="1:5">
      <c r="A41" s="60" t="s">
        <v>76</v>
      </c>
    </row>
    <row r="42" spans="1:5">
      <c r="A42" s="61"/>
    </row>
    <row r="43" spans="1:5">
      <c r="A43" s="57" t="s">
        <v>77</v>
      </c>
    </row>
    <row r="44" spans="1:5">
      <c r="A44" s="60" t="s">
        <v>78</v>
      </c>
    </row>
    <row r="45" spans="1:5" ht="15.75" thickBot="1">
      <c r="A45" s="61"/>
    </row>
    <row r="46" spans="1:5">
      <c r="A46" s="62" t="s">
        <v>79</v>
      </c>
    </row>
    <row r="47" spans="1:5" ht="15.75" thickBot="1">
      <c r="A47" s="63" t="s">
        <v>80</v>
      </c>
    </row>
    <row r="48" spans="1:5" ht="15.75" thickBot="1">
      <c r="A48" s="64"/>
    </row>
    <row r="49" spans="1:1">
      <c r="A49" s="62" t="s">
        <v>81</v>
      </c>
    </row>
    <row r="50" spans="1:1" ht="27" thickBot="1">
      <c r="A50" s="65" t="s">
        <v>82</v>
      </c>
    </row>
    <row r="51" spans="1:1">
      <c r="A51" s="66"/>
    </row>
    <row r="52" spans="1:1">
      <c r="A52" s="67" t="s">
        <v>83</v>
      </c>
    </row>
    <row r="53" spans="1:1">
      <c r="A53" s="68" t="s">
        <v>84</v>
      </c>
    </row>
    <row r="54" spans="1:1" ht="26.25">
      <c r="A54" s="69" t="s">
        <v>85</v>
      </c>
    </row>
    <row r="55" spans="1:1" ht="26.25">
      <c r="A55" s="69" t="s">
        <v>86</v>
      </c>
    </row>
    <row r="56" spans="1:1">
      <c r="A56" s="69" t="s">
        <v>87</v>
      </c>
    </row>
    <row r="57" spans="1:1">
      <c r="A57" s="69" t="s">
        <v>88</v>
      </c>
    </row>
    <row r="58" spans="1:1" ht="26.25">
      <c r="A58" s="69" t="s">
        <v>89</v>
      </c>
    </row>
    <row r="59" spans="1:1">
      <c r="A59" s="70" t="s">
        <v>90</v>
      </c>
    </row>
    <row r="60" spans="1:1">
      <c r="A60" s="71"/>
    </row>
    <row r="61" spans="1:1">
      <c r="A61" s="71"/>
    </row>
    <row r="62" spans="1:1">
      <c r="A62" s="72"/>
    </row>
    <row r="63" spans="1:1">
      <c r="A63" s="46" t="s">
        <v>151</v>
      </c>
    </row>
    <row r="64" spans="1:1">
      <c r="A64" s="36" t="s">
        <v>106</v>
      </c>
    </row>
    <row r="65" spans="1:5">
      <c r="A65" s="37"/>
    </row>
    <row r="66" spans="1:5">
      <c r="A66" s="38" t="s">
        <v>107</v>
      </c>
    </row>
    <row r="67" spans="1:5">
      <c r="A67" s="39" t="s">
        <v>117</v>
      </c>
    </row>
    <row r="68" spans="1:5">
      <c r="A68" s="39" t="s">
        <v>118</v>
      </c>
    </row>
    <row r="69" spans="1:5">
      <c r="A69" s="40" t="s">
        <v>119</v>
      </c>
    </row>
    <row r="70" spans="1:5">
      <c r="A70" s="40" t="s">
        <v>120</v>
      </c>
    </row>
    <row r="71" spans="1:5">
      <c r="A71" s="40" t="s">
        <v>121</v>
      </c>
    </row>
    <row r="72" spans="1:5">
      <c r="A72" s="40" t="s">
        <v>122</v>
      </c>
    </row>
    <row r="73" spans="1:5">
      <c r="A73" s="39" t="s">
        <v>123</v>
      </c>
    </row>
    <row r="74" spans="1:5">
      <c r="A74" s="41" t="s">
        <v>108</v>
      </c>
    </row>
    <row r="75" spans="1:5">
      <c r="A75" s="42" t="s">
        <v>124</v>
      </c>
    </row>
    <row r="76" spans="1:5" ht="24">
      <c r="A76" s="38" t="s">
        <v>109</v>
      </c>
      <c r="B76" s="517" t="s">
        <v>316</v>
      </c>
      <c r="C76" s="518"/>
      <c r="D76" s="518"/>
      <c r="E76" s="519"/>
    </row>
    <row r="77" spans="1:5">
      <c r="A77" s="39" t="s">
        <v>125</v>
      </c>
      <c r="B77" s="520" t="s">
        <v>317</v>
      </c>
      <c r="C77" s="521" t="s">
        <v>318</v>
      </c>
      <c r="D77" s="521"/>
      <c r="E77" s="522"/>
    </row>
    <row r="78" spans="1:5">
      <c r="A78" s="41" t="s">
        <v>110</v>
      </c>
      <c r="B78" s="523" t="s">
        <v>319</v>
      </c>
      <c r="C78" s="524"/>
      <c r="D78" s="524"/>
      <c r="E78" s="525"/>
    </row>
    <row r="79" spans="1:5">
      <c r="A79" s="39" t="s">
        <v>126</v>
      </c>
    </row>
    <row r="80" spans="1:5">
      <c r="A80" s="41" t="s">
        <v>111</v>
      </c>
    </row>
    <row r="81" spans="1:1">
      <c r="A81" s="43"/>
    </row>
    <row r="82" spans="1:1">
      <c r="A82" s="44" t="s">
        <v>84</v>
      </c>
    </row>
    <row r="83" spans="1:1">
      <c r="A83" s="45" t="s">
        <v>127</v>
      </c>
    </row>
    <row r="84" spans="1:1">
      <c r="A84" s="45" t="s">
        <v>128</v>
      </c>
    </row>
    <row r="85" spans="1:1">
      <c r="A85" s="45" t="s">
        <v>129</v>
      </c>
    </row>
    <row r="86" spans="1:1" ht="24.75">
      <c r="A86" s="45" t="s">
        <v>130</v>
      </c>
    </row>
    <row r="87" spans="1:1">
      <c r="A87" s="45" t="s">
        <v>131</v>
      </c>
    </row>
    <row r="88" spans="1:1">
      <c r="A88" s="45" t="s">
        <v>132</v>
      </c>
    </row>
    <row r="89" spans="1:1" ht="24.75">
      <c r="A89" s="45" t="s">
        <v>133</v>
      </c>
    </row>
    <row r="90" spans="1:1">
      <c r="A90" s="45" t="s">
        <v>134</v>
      </c>
    </row>
    <row r="91" spans="1:1">
      <c r="A91" s="45" t="s">
        <v>135</v>
      </c>
    </row>
    <row r="92" spans="1:1">
      <c r="A92" s="34"/>
    </row>
    <row r="93" spans="1:1">
      <c r="A93" s="35"/>
    </row>
    <row r="94" spans="1:1">
      <c r="A94" s="52" t="s">
        <v>152</v>
      </c>
    </row>
    <row r="95" spans="1:1">
      <c r="A95" s="47" t="s">
        <v>112</v>
      </c>
    </row>
    <row r="96" spans="1:1" ht="23.25">
      <c r="A96" s="48" t="s">
        <v>116</v>
      </c>
    </row>
    <row r="97" spans="1:1" ht="23.25">
      <c r="A97" s="49" t="s">
        <v>113</v>
      </c>
    </row>
    <row r="98" spans="1:1" ht="45">
      <c r="A98" s="50" t="s">
        <v>114</v>
      </c>
    </row>
    <row r="99" spans="1:1" ht="30.75" thickBot="1">
      <c r="A99" s="51" t="s">
        <v>115</v>
      </c>
    </row>
    <row r="100" spans="1:1">
      <c r="A100" s="27"/>
    </row>
    <row r="101" spans="1:1">
      <c r="A101" s="27"/>
    </row>
  </sheetData>
  <sheetProtection password="98EC" sheet="1" objects="1" scenarios="1"/>
  <hyperlinks>
    <hyperlink ref="A98" r:id="rId1" display="http://iwish.icicibank.com/iwish_faqs.html"/>
    <hyperlink ref="A99" r:id="rId2" display="http://iwish.icicibank.com/iwish_interest_rate.html"/>
  </hyperlinks>
  <pageMargins left="0.7" right="0.7" top="0.75" bottom="0.75" header="0.3" footer="0.3"/>
  <pageSetup paperSize="0" orientation="portrait" horizontalDpi="300" verticalDpi="300" r:id="rId3"/>
</worksheet>
</file>

<file path=xl/worksheets/sheet3.xml><?xml version="1.0" encoding="utf-8"?>
<worksheet xmlns="http://schemas.openxmlformats.org/spreadsheetml/2006/main" xmlns:r="http://schemas.openxmlformats.org/officeDocument/2006/relationships">
  <dimension ref="A1:BN196"/>
  <sheetViews>
    <sheetView tabSelected="1" workbookViewId="0">
      <selection activeCell="E19" sqref="E19"/>
    </sheetView>
  </sheetViews>
  <sheetFormatPr defaultRowHeight="14.25"/>
  <cols>
    <col min="1" max="1" width="9.140625" style="276"/>
    <col min="2" max="2" width="10.140625" style="276" customWidth="1"/>
    <col min="3" max="3" width="11.140625" style="276" customWidth="1"/>
    <col min="4" max="4" width="13.42578125" style="276" customWidth="1"/>
    <col min="5" max="5" width="15.140625" style="276" customWidth="1"/>
    <col min="6" max="9" width="9.140625" style="276"/>
    <col min="10" max="10" width="9.140625" style="276" customWidth="1"/>
    <col min="11" max="16" width="9.140625" style="276" hidden="1" customWidth="1"/>
    <col min="17" max="17" width="11.5703125" style="276" hidden="1" customWidth="1"/>
    <col min="18" max="18" width="11.140625" style="276" hidden="1" customWidth="1"/>
    <col min="19" max="22" width="9.140625" style="276" hidden="1" customWidth="1"/>
    <col min="23" max="32" width="9.140625" style="276"/>
    <col min="33" max="53" width="0" style="276" hidden="1" customWidth="1"/>
    <col min="54" max="54" width="12" style="276" hidden="1" customWidth="1"/>
    <col min="55" max="55" width="0" style="276" hidden="1" customWidth="1"/>
    <col min="56" max="57" width="9.140625" style="276"/>
    <col min="58" max="94" width="0" style="276" hidden="1" customWidth="1"/>
    <col min="95" max="16384" width="9.140625" style="276"/>
  </cols>
  <sheetData>
    <row r="1" spans="1:57" ht="15.75">
      <c r="A1" s="354"/>
      <c r="B1" s="354"/>
      <c r="C1" s="355" t="s">
        <v>237</v>
      </c>
      <c r="D1" s="356"/>
      <c r="E1" s="356"/>
      <c r="F1" s="354"/>
      <c r="G1" s="354"/>
      <c r="H1" s="354"/>
      <c r="I1" s="284"/>
      <c r="J1" s="284"/>
      <c r="K1" s="284"/>
      <c r="L1" s="284"/>
      <c r="M1" s="284"/>
      <c r="N1" s="284"/>
      <c r="O1" s="284"/>
      <c r="P1" s="284"/>
      <c r="Q1" s="284"/>
      <c r="R1" s="284"/>
      <c r="S1" s="284"/>
      <c r="T1" s="284"/>
      <c r="U1" s="284"/>
      <c r="V1" s="284"/>
      <c r="W1" s="284"/>
      <c r="X1" s="284"/>
      <c r="Y1" s="284"/>
      <c r="Z1" s="284"/>
      <c r="AA1" s="284"/>
      <c r="AB1" s="284"/>
      <c r="AC1" s="284"/>
      <c r="AD1" s="284"/>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row>
    <row r="2" spans="1:57" ht="15" thickBot="1">
      <c r="A2" s="281"/>
      <c r="B2" s="281"/>
      <c r="C2" s="281"/>
      <c r="D2" s="281"/>
      <c r="E2" s="578"/>
      <c r="F2" s="281"/>
      <c r="G2" s="281"/>
      <c r="H2" s="281"/>
      <c r="I2" s="281"/>
      <c r="J2" s="281"/>
      <c r="K2" s="284"/>
      <c r="L2" s="284"/>
      <c r="M2" s="284"/>
      <c r="N2" s="284"/>
      <c r="O2" s="284"/>
      <c r="P2" s="284"/>
      <c r="Q2" s="284"/>
      <c r="R2" s="284"/>
      <c r="S2" s="284"/>
      <c r="T2" s="284"/>
      <c r="U2" s="284"/>
      <c r="V2" s="284"/>
      <c r="W2" s="284"/>
      <c r="X2" s="284"/>
      <c r="Y2" s="284"/>
      <c r="Z2" s="284"/>
      <c r="AA2" s="284"/>
      <c r="AB2" s="284"/>
      <c r="AC2" s="284"/>
      <c r="AD2" s="284"/>
      <c r="AE2" s="310"/>
      <c r="AF2" s="310"/>
      <c r="AG2" s="310"/>
      <c r="AH2" s="310"/>
      <c r="AI2" s="310"/>
      <c r="AJ2" s="310"/>
      <c r="AK2" s="310"/>
      <c r="AL2" s="310"/>
      <c r="AM2" s="310"/>
      <c r="AN2" s="310"/>
      <c r="AO2" s="561" t="s">
        <v>91</v>
      </c>
      <c r="AP2" s="561" t="s">
        <v>2</v>
      </c>
      <c r="AQ2" s="561" t="s">
        <v>37</v>
      </c>
      <c r="AR2" s="561" t="s">
        <v>4</v>
      </c>
      <c r="AS2" s="310"/>
      <c r="AT2" s="310"/>
      <c r="AU2" s="310"/>
      <c r="AV2" s="310"/>
      <c r="AW2" s="310"/>
      <c r="AX2" s="310"/>
      <c r="AY2" s="310"/>
      <c r="AZ2" s="310"/>
      <c r="BA2" s="310"/>
      <c r="BB2" s="310"/>
      <c r="BC2" s="310"/>
      <c r="BD2" s="310"/>
      <c r="BE2" s="310"/>
    </row>
    <row r="3" spans="1:57">
      <c r="A3" s="335" t="s">
        <v>34</v>
      </c>
      <c r="B3" s="335"/>
      <c r="C3" s="335"/>
      <c r="D3" s="335"/>
      <c r="E3" s="335"/>
      <c r="F3" s="335"/>
      <c r="G3" s="335"/>
      <c r="H3" s="335"/>
      <c r="I3" s="335"/>
      <c r="J3" s="335"/>
      <c r="K3" s="357"/>
      <c r="L3" s="357"/>
      <c r="M3" s="357"/>
      <c r="N3" s="357"/>
      <c r="O3" s="357"/>
      <c r="P3" s="357"/>
      <c r="Q3" s="357"/>
      <c r="R3" s="357"/>
      <c r="S3" s="357"/>
      <c r="T3" s="357"/>
      <c r="U3" s="357"/>
      <c r="V3" s="357"/>
      <c r="W3" s="357"/>
      <c r="X3" s="357"/>
      <c r="Y3" s="357"/>
      <c r="Z3" s="357"/>
      <c r="AA3" s="357"/>
      <c r="AB3" s="284"/>
      <c r="AC3" s="284"/>
      <c r="AD3" s="284"/>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row>
    <row r="4" spans="1:57" ht="15" thickBot="1">
      <c r="A4" s="357" t="s">
        <v>35</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284"/>
      <c r="AC4" s="284"/>
      <c r="AD4" s="284"/>
      <c r="AE4" s="310"/>
      <c r="AF4" s="310"/>
      <c r="AG4" s="561">
        <f>Y9</f>
        <v>8.75</v>
      </c>
      <c r="AH4" s="561">
        <f>(400+AG4)/400</f>
        <v>1.0218750000000001</v>
      </c>
      <c r="AI4" s="561">
        <f>AH4^0.333333333333333</f>
        <v>1.0072391351333749</v>
      </c>
      <c r="AJ4" s="561">
        <f>(AI4-1)*1200</f>
        <v>8.6869621600499158</v>
      </c>
      <c r="AK4" s="561">
        <f t="shared" ref="AK4:AL8" si="0">AO4</f>
        <v>75000</v>
      </c>
      <c r="AL4" s="561">
        <f t="shared" si="0"/>
        <v>36</v>
      </c>
      <c r="AM4" s="579">
        <f>PMT(AJ4/1200,AL4,-AK4)</f>
        <v>2374.0680876300894</v>
      </c>
      <c r="AN4" s="561"/>
      <c r="AO4" s="561">
        <f>X9</f>
        <v>75000</v>
      </c>
      <c r="AP4" s="561">
        <f>Z9</f>
        <v>36</v>
      </c>
      <c r="AQ4" s="561">
        <v>9</v>
      </c>
      <c r="AR4" s="579">
        <f>AM4</f>
        <v>2374.0680876300894</v>
      </c>
      <c r="AS4" s="310"/>
      <c r="AT4" s="310"/>
      <c r="AU4" s="310"/>
      <c r="AV4" s="310">
        <v>10000</v>
      </c>
      <c r="AW4" s="310">
        <v>15</v>
      </c>
      <c r="AX4" s="310">
        <v>10</v>
      </c>
      <c r="AY4" s="310">
        <f>(400+AX4)/400</f>
        <v>1.0249999999999999</v>
      </c>
      <c r="AZ4" s="310">
        <f>AY4^0.333333333333333</f>
        <v>1.0082648376090522</v>
      </c>
      <c r="BA4" s="541">
        <f>AZ4^AW4*AV4</f>
        <v>11314.082128906244</v>
      </c>
      <c r="BB4" s="310"/>
      <c r="BC4" s="310"/>
      <c r="BD4" s="310"/>
      <c r="BE4" s="310"/>
    </row>
    <row r="5" spans="1:57" ht="15" thickBot="1">
      <c r="A5" s="284"/>
      <c r="B5" s="284"/>
      <c r="C5" s="284"/>
      <c r="D5" s="284"/>
      <c r="E5" s="284"/>
      <c r="F5" s="284"/>
      <c r="G5" s="284"/>
      <c r="H5" s="284"/>
      <c r="I5" s="281"/>
      <c r="J5" s="281"/>
      <c r="K5" s="281"/>
      <c r="L5" s="281"/>
      <c r="M5" s="281"/>
      <c r="N5" s="281"/>
      <c r="O5" s="281"/>
      <c r="P5" s="281"/>
      <c r="Q5" s="281"/>
      <c r="R5" s="281"/>
      <c r="S5" s="281"/>
      <c r="T5" s="281"/>
      <c r="U5" s="281"/>
      <c r="V5" s="281"/>
      <c r="W5" s="281"/>
      <c r="X5" s="389" t="s">
        <v>249</v>
      </c>
      <c r="Y5" s="390"/>
      <c r="Z5" s="390"/>
      <c r="AA5" s="390"/>
      <c r="AB5" s="391"/>
      <c r="AC5" s="398" t="s">
        <v>252</v>
      </c>
      <c r="AD5" s="399"/>
      <c r="AE5" s="310"/>
      <c r="AF5" s="310"/>
      <c r="AG5" s="561">
        <f>Y10</f>
        <v>8.75</v>
      </c>
      <c r="AH5" s="561">
        <f>(400+AG5)/400</f>
        <v>1.0218750000000001</v>
      </c>
      <c r="AI5" s="561">
        <f>AH5^0.333333333333333</f>
        <v>1.0072391351333749</v>
      </c>
      <c r="AJ5" s="561">
        <f>(AI5-1)*1200</f>
        <v>8.6869621600499158</v>
      </c>
      <c r="AK5" s="561">
        <f t="shared" si="0"/>
        <v>100000</v>
      </c>
      <c r="AL5" s="561">
        <f t="shared" si="0"/>
        <v>36</v>
      </c>
      <c r="AM5" s="579">
        <f>PMT(AJ5/1200,AL5,-AK5)</f>
        <v>3165.4241168401195</v>
      </c>
      <c r="AN5" s="561"/>
      <c r="AO5" s="561">
        <f>X10</f>
        <v>100000</v>
      </c>
      <c r="AP5" s="561">
        <f>Z10</f>
        <v>36</v>
      </c>
      <c r="AQ5" s="561">
        <v>9</v>
      </c>
      <c r="AR5" s="579">
        <f>AM5</f>
        <v>3165.4241168401195</v>
      </c>
      <c r="AS5" s="310"/>
      <c r="AT5" s="310"/>
      <c r="AU5" s="310"/>
      <c r="AV5" s="310">
        <v>10000</v>
      </c>
      <c r="AW5" s="310">
        <v>15</v>
      </c>
      <c r="AX5" s="310">
        <v>10</v>
      </c>
      <c r="AY5" s="310">
        <f>(400+AX5)/400</f>
        <v>1.0249999999999999</v>
      </c>
      <c r="AZ5" s="310">
        <f>AY5^0.333333333333333</f>
        <v>1.0082648376090522</v>
      </c>
      <c r="BA5" s="541">
        <f>AZ5^AW5*AV5</f>
        <v>11314.082128906244</v>
      </c>
      <c r="BB5" s="310"/>
      <c r="BC5" s="310"/>
      <c r="BD5" s="310"/>
      <c r="BE5" s="310"/>
    </row>
    <row r="6" spans="1:57" ht="16.5" thickBot="1">
      <c r="A6" s="372"/>
      <c r="B6" s="373"/>
      <c r="C6" s="373" t="s">
        <v>4</v>
      </c>
      <c r="D6" s="373"/>
      <c r="E6" s="374" t="s">
        <v>30</v>
      </c>
      <c r="F6" s="375"/>
      <c r="G6" s="375"/>
      <c r="H6" s="375"/>
      <c r="I6" s="376"/>
      <c r="J6" s="277"/>
      <c r="K6" s="278"/>
      <c r="L6" s="278"/>
      <c r="M6" s="278"/>
      <c r="N6" s="278"/>
      <c r="O6" s="278"/>
      <c r="P6" s="278"/>
      <c r="Q6" s="278"/>
      <c r="R6" s="278"/>
      <c r="S6" s="279"/>
      <c r="T6" s="279"/>
      <c r="U6" s="279"/>
      <c r="V6" s="279"/>
      <c r="W6" s="279"/>
      <c r="X6" s="393" t="s">
        <v>250</v>
      </c>
      <c r="Y6" s="388"/>
      <c r="Z6" s="388"/>
      <c r="AA6" s="388"/>
      <c r="AB6" s="392"/>
      <c r="AC6" s="400" t="s">
        <v>253</v>
      </c>
      <c r="AD6" s="401"/>
      <c r="AE6" s="542"/>
      <c r="AF6" s="542"/>
      <c r="AG6" s="561">
        <f>Y11</f>
        <v>8.75</v>
      </c>
      <c r="AH6" s="561">
        <f>(400+AG6)/400</f>
        <v>1.0218750000000001</v>
      </c>
      <c r="AI6" s="561">
        <f>AH6^0.333333333333333</f>
        <v>1.0072391351333749</v>
      </c>
      <c r="AJ6" s="561">
        <f>(AI6-1)*1200</f>
        <v>8.6869621600499158</v>
      </c>
      <c r="AK6" s="561">
        <f t="shared" si="0"/>
        <v>200000</v>
      </c>
      <c r="AL6" s="561">
        <f t="shared" si="0"/>
        <v>36</v>
      </c>
      <c r="AM6" s="579">
        <f>PMT(AJ6/1200,AL6,-AK6)</f>
        <v>6330.848233680239</v>
      </c>
      <c r="AN6" s="561"/>
      <c r="AO6" s="561">
        <f>X11</f>
        <v>200000</v>
      </c>
      <c r="AP6" s="561">
        <f>Z11</f>
        <v>36</v>
      </c>
      <c r="AQ6" s="561">
        <v>9</v>
      </c>
      <c r="AR6" s="579">
        <f>AM6</f>
        <v>6330.848233680239</v>
      </c>
      <c r="AS6" s="310"/>
      <c r="AT6" s="310"/>
      <c r="AU6" s="310"/>
      <c r="AV6" s="310">
        <v>10000</v>
      </c>
      <c r="AW6" s="310">
        <v>15</v>
      </c>
      <c r="AX6" s="310">
        <v>10</v>
      </c>
      <c r="AY6" s="310">
        <f>(400+AX6)/400</f>
        <v>1.0249999999999999</v>
      </c>
      <c r="AZ6" s="310">
        <f>AY6^0.333333333333333</f>
        <v>1.0082648376090522</v>
      </c>
      <c r="BA6" s="541">
        <f>AZ6^AW6*AV6</f>
        <v>11314.082128906244</v>
      </c>
      <c r="BB6" s="310"/>
      <c r="BC6" s="310"/>
      <c r="BD6" s="310"/>
      <c r="BE6" s="310"/>
    </row>
    <row r="7" spans="1:57" ht="15" thickBot="1">
      <c r="A7" s="306"/>
      <c r="B7" s="307" t="s">
        <v>1</v>
      </c>
      <c r="C7" s="307"/>
      <c r="D7" s="308"/>
      <c r="E7" s="322">
        <v>1000000</v>
      </c>
      <c r="F7" s="317"/>
      <c r="G7" s="318" t="s">
        <v>24</v>
      </c>
      <c r="H7" s="319" t="s">
        <v>14</v>
      </c>
      <c r="I7" s="377"/>
      <c r="J7" s="277"/>
      <c r="K7" s="278"/>
      <c r="L7" s="278"/>
      <c r="M7" s="278"/>
      <c r="N7" s="278"/>
      <c r="O7" s="278"/>
      <c r="P7" s="278"/>
      <c r="Q7" s="278"/>
      <c r="R7" s="278"/>
      <c r="S7" s="279"/>
      <c r="T7" s="279"/>
      <c r="U7" s="279"/>
      <c r="V7" s="279"/>
      <c r="W7" s="279"/>
      <c r="X7" s="394" t="s">
        <v>91</v>
      </c>
      <c r="Y7" s="394" t="s">
        <v>37</v>
      </c>
      <c r="Z7" s="394" t="s">
        <v>2</v>
      </c>
      <c r="AA7" s="394" t="s">
        <v>4</v>
      </c>
      <c r="AB7" s="279"/>
      <c r="AC7" s="402" t="s">
        <v>254</v>
      </c>
      <c r="AD7" s="403"/>
      <c r="AE7" s="542"/>
      <c r="AF7" s="542"/>
      <c r="AG7" s="561">
        <f>Y12</f>
        <v>8.75</v>
      </c>
      <c r="AH7" s="561">
        <f>(400+AG7)/400</f>
        <v>1.0218750000000001</v>
      </c>
      <c r="AI7" s="561">
        <f>AH7^0.333333333333333</f>
        <v>1.0072391351333749</v>
      </c>
      <c r="AJ7" s="561">
        <f>(AI7-1)*1200</f>
        <v>8.6869621600499158</v>
      </c>
      <c r="AK7" s="561">
        <f t="shared" si="0"/>
        <v>250000</v>
      </c>
      <c r="AL7" s="561">
        <f t="shared" si="0"/>
        <v>36</v>
      </c>
      <c r="AM7" s="579">
        <f>PMT(AJ7/1200,AL7,-AK7)</f>
        <v>7913.5602921002983</v>
      </c>
      <c r="AN7" s="561"/>
      <c r="AO7" s="561">
        <f>X12</f>
        <v>250000</v>
      </c>
      <c r="AP7" s="561">
        <f>Z12</f>
        <v>36</v>
      </c>
      <c r="AQ7" s="561">
        <v>9</v>
      </c>
      <c r="AR7" s="579">
        <f>AM7</f>
        <v>7913.5602921002983</v>
      </c>
      <c r="AS7" s="310"/>
      <c r="AT7" s="310"/>
      <c r="AU7" s="310"/>
      <c r="AV7" s="310">
        <v>10000</v>
      </c>
      <c r="AW7" s="310">
        <v>15</v>
      </c>
      <c r="AX7" s="310">
        <v>10</v>
      </c>
      <c r="AY7" s="310">
        <f>(400+AX7)/400</f>
        <v>1.0249999999999999</v>
      </c>
      <c r="AZ7" s="310">
        <f>AY7^0.333333333333333</f>
        <v>1.0082648376090522</v>
      </c>
      <c r="BA7" s="541">
        <f>AZ7^AW7*AV7</f>
        <v>11314.082128906244</v>
      </c>
      <c r="BB7" s="310"/>
      <c r="BC7" s="310"/>
      <c r="BD7" s="310"/>
      <c r="BE7" s="310"/>
    </row>
    <row r="8" spans="1:57" ht="15.75" thickBot="1">
      <c r="A8" s="306"/>
      <c r="B8" s="307" t="s">
        <v>3</v>
      </c>
      <c r="C8" s="307"/>
      <c r="D8" s="308"/>
      <c r="E8" s="323">
        <v>9</v>
      </c>
      <c r="F8" s="320"/>
      <c r="G8" s="321" t="s">
        <v>24</v>
      </c>
      <c r="H8" s="319" t="s">
        <v>14</v>
      </c>
      <c r="I8" s="279"/>
      <c r="J8" s="279"/>
      <c r="K8" s="278"/>
      <c r="L8" s="278"/>
      <c r="M8" s="278"/>
      <c r="N8" s="278"/>
      <c r="O8" s="278"/>
      <c r="P8" s="278"/>
      <c r="Q8" s="278"/>
      <c r="R8" s="278"/>
      <c r="S8" s="279"/>
      <c r="T8" s="279"/>
      <c r="U8" s="279"/>
      <c r="V8" s="279"/>
      <c r="W8" s="279"/>
      <c r="X8" s="395">
        <v>50000</v>
      </c>
      <c r="Y8" s="580">
        <v>8.75</v>
      </c>
      <c r="Z8" s="396">
        <v>48</v>
      </c>
      <c r="AA8" s="581">
        <f>AM8</f>
        <v>1236.8333510266814</v>
      </c>
      <c r="AB8" s="279" t="s">
        <v>18</v>
      </c>
      <c r="AC8" s="397" t="s">
        <v>251</v>
      </c>
      <c r="AD8" s="397"/>
      <c r="AE8" s="542"/>
      <c r="AF8" s="542"/>
      <c r="AG8" s="561">
        <f>Y8</f>
        <v>8.75</v>
      </c>
      <c r="AH8" s="561">
        <f>(400+AG8)/400</f>
        <v>1.0218750000000001</v>
      </c>
      <c r="AI8" s="561">
        <f>AH8^0.333333333333333</f>
        <v>1.0072391351333749</v>
      </c>
      <c r="AJ8" s="561">
        <f>(AI8-1)*1200</f>
        <v>8.6869621600499158</v>
      </c>
      <c r="AK8" s="561">
        <f t="shared" si="0"/>
        <v>50000</v>
      </c>
      <c r="AL8" s="561">
        <f t="shared" si="0"/>
        <v>48</v>
      </c>
      <c r="AM8" s="579">
        <f>PMT(AJ8/1200,AL8,-AK8)</f>
        <v>1236.8333510266814</v>
      </c>
      <c r="AN8" s="561"/>
      <c r="AO8" s="561">
        <f>X8</f>
        <v>50000</v>
      </c>
      <c r="AP8" s="561">
        <f>Z8</f>
        <v>48</v>
      </c>
      <c r="AQ8" s="561">
        <v>9</v>
      </c>
      <c r="AR8" s="579">
        <f>AM8</f>
        <v>1236.8333510266814</v>
      </c>
      <c r="AS8" s="310"/>
      <c r="AT8" s="310"/>
      <c r="AU8" s="310"/>
      <c r="AV8" s="543"/>
      <c r="AW8" s="543"/>
      <c r="AX8" s="543"/>
      <c r="AY8" s="544"/>
      <c r="AZ8" s="545"/>
      <c r="BA8" s="546"/>
      <c r="BB8" s="547"/>
      <c r="BC8" s="547"/>
      <c r="BD8" s="310"/>
      <c r="BE8" s="310"/>
    </row>
    <row r="9" spans="1:57" ht="15.75" thickBot="1">
      <c r="A9" s="306"/>
      <c r="B9" s="307" t="s">
        <v>2</v>
      </c>
      <c r="C9" s="307"/>
      <c r="D9" s="308"/>
      <c r="E9" s="323">
        <v>72</v>
      </c>
      <c r="F9" s="320"/>
      <c r="G9" s="321" t="s">
        <v>24</v>
      </c>
      <c r="H9" s="319" t="s">
        <v>14</v>
      </c>
      <c r="I9" s="279"/>
      <c r="J9" s="277"/>
      <c r="K9" s="278"/>
      <c r="L9" s="278"/>
      <c r="M9" s="278"/>
      <c r="N9" s="278"/>
      <c r="O9" s="278"/>
      <c r="P9" s="278"/>
      <c r="Q9" s="278"/>
      <c r="R9" s="278"/>
      <c r="S9" s="279"/>
      <c r="T9" s="279"/>
      <c r="U9" s="279"/>
      <c r="V9" s="279"/>
      <c r="W9" s="279"/>
      <c r="X9" s="395">
        <v>75000</v>
      </c>
      <c r="Y9" s="580">
        <v>8.75</v>
      </c>
      <c r="Z9" s="396">
        <v>36</v>
      </c>
      <c r="AA9" s="581">
        <f>AM4</f>
        <v>2374.0680876300894</v>
      </c>
      <c r="AB9" s="279" t="s">
        <v>255</v>
      </c>
      <c r="AC9" s="279"/>
      <c r="AD9" s="279"/>
      <c r="AE9" s="542"/>
      <c r="AF9" s="542"/>
      <c r="AG9" s="561"/>
      <c r="AH9" s="561"/>
      <c r="AI9" s="561"/>
      <c r="AJ9" s="561"/>
      <c r="AK9" s="561"/>
      <c r="AL9" s="561"/>
      <c r="AM9" s="561"/>
      <c r="AN9" s="561"/>
      <c r="AO9" s="561"/>
      <c r="AP9" s="561"/>
      <c r="AQ9" s="561"/>
      <c r="AR9" s="579">
        <f>SUM(AR4:AR8)</f>
        <v>21020.734081277427</v>
      </c>
      <c r="AS9" s="310"/>
      <c r="AT9" s="310"/>
      <c r="AU9" s="310"/>
      <c r="AV9" s="548"/>
      <c r="AW9" s="548"/>
      <c r="AX9" s="548"/>
      <c r="AY9" s="549"/>
      <c r="AZ9" s="550"/>
      <c r="BA9" s="551"/>
      <c r="BB9" s="552"/>
      <c r="BC9" s="552" t="s">
        <v>0</v>
      </c>
      <c r="BD9" s="310"/>
      <c r="BE9" s="310"/>
    </row>
    <row r="10" spans="1:57" ht="16.5" thickBot="1">
      <c r="A10" s="304"/>
      <c r="B10" s="310"/>
      <c r="C10" s="312"/>
      <c r="D10" s="313" t="s">
        <v>239</v>
      </c>
      <c r="E10" s="311">
        <f>BC19</f>
        <v>17992.466701282945</v>
      </c>
      <c r="F10" s="314" t="s">
        <v>16</v>
      </c>
      <c r="G10" s="315" t="s">
        <v>15</v>
      </c>
      <c r="H10" s="364"/>
      <c r="I10" s="281"/>
      <c r="J10" s="281"/>
      <c r="K10" s="281"/>
      <c r="L10" s="281"/>
      <c r="M10" s="281"/>
      <c r="N10" s="281"/>
      <c r="O10" s="281"/>
      <c r="P10" s="281"/>
      <c r="Q10" s="281"/>
      <c r="R10" s="281"/>
      <c r="S10" s="281"/>
      <c r="T10" s="281"/>
      <c r="U10" s="281"/>
      <c r="V10" s="281"/>
      <c r="W10" s="281"/>
      <c r="X10" s="395">
        <v>100000</v>
      </c>
      <c r="Y10" s="580">
        <v>8.75</v>
      </c>
      <c r="Z10" s="396">
        <v>36</v>
      </c>
      <c r="AA10" s="581">
        <f>AM5</f>
        <v>3165.4241168401195</v>
      </c>
      <c r="AB10" s="336" t="s">
        <v>256</v>
      </c>
      <c r="AC10" s="336"/>
      <c r="AD10" s="336"/>
      <c r="AE10" s="310"/>
      <c r="AF10" s="310"/>
      <c r="AG10" s="561"/>
      <c r="AH10" s="561"/>
      <c r="AI10" s="561"/>
      <c r="AJ10" s="561"/>
      <c r="AK10" s="561"/>
      <c r="AL10" s="561"/>
      <c r="AM10" s="561" t="s">
        <v>92</v>
      </c>
      <c r="AN10" s="561"/>
      <c r="AO10" s="561" t="str">
        <f>AB9</f>
        <v>THIS ANNUITY AMOUNT WILL</v>
      </c>
      <c r="AP10" s="561"/>
      <c r="AQ10" s="561"/>
      <c r="AR10" s="561"/>
      <c r="AS10" s="310"/>
      <c r="AT10" s="310"/>
      <c r="AU10" s="310"/>
      <c r="AV10" s="549"/>
      <c r="AW10" s="549"/>
      <c r="AX10" s="548"/>
      <c r="AY10" s="549"/>
      <c r="AZ10" s="549"/>
      <c r="BA10" s="551"/>
      <c r="BB10" s="552"/>
      <c r="BC10" s="553">
        <f>FV(BA10/1200,AW10,-AV10,0,1)</f>
        <v>0</v>
      </c>
      <c r="BD10" s="310"/>
      <c r="BE10" s="310"/>
    </row>
    <row r="11" spans="1:57" ht="15.75" thickBot="1">
      <c r="A11" s="371"/>
      <c r="B11" s="378"/>
      <c r="C11" s="378"/>
      <c r="D11" s="379"/>
      <c r="E11" s="380"/>
      <c r="F11" s="338"/>
      <c r="G11" s="338"/>
      <c r="H11" s="370"/>
      <c r="I11" s="381"/>
      <c r="J11" s="381"/>
      <c r="K11" s="281"/>
      <c r="L11" s="281"/>
      <c r="M11" s="281"/>
      <c r="N11" s="281"/>
      <c r="O11" s="281"/>
      <c r="P11" s="281"/>
      <c r="Q11" s="281"/>
      <c r="R11" s="281"/>
      <c r="S11" s="281"/>
      <c r="T11" s="281"/>
      <c r="U11" s="281"/>
      <c r="V11" s="281"/>
      <c r="W11" s="283"/>
      <c r="X11" s="395">
        <v>200000</v>
      </c>
      <c r="Y11" s="580">
        <v>8.75</v>
      </c>
      <c r="Z11" s="396">
        <v>36</v>
      </c>
      <c r="AA11" s="581">
        <f>AM6</f>
        <v>6330.848233680239</v>
      </c>
      <c r="AB11" s="336" t="s">
        <v>257</v>
      </c>
      <c r="AC11" s="336"/>
      <c r="AD11" s="336"/>
      <c r="AE11" s="310"/>
      <c r="AF11" s="310"/>
      <c r="AG11" s="310"/>
      <c r="AH11" s="310"/>
      <c r="AI11" s="310"/>
      <c r="AJ11" s="310"/>
      <c r="AK11" s="310"/>
      <c r="AL11" s="310"/>
      <c r="AM11" s="310"/>
      <c r="AN11" s="310"/>
      <c r="AO11" s="310"/>
      <c r="AP11" s="310"/>
      <c r="AQ11" s="310"/>
      <c r="AR11" s="310"/>
      <c r="AS11" s="310"/>
      <c r="AT11" s="310"/>
      <c r="AU11" s="310"/>
      <c r="AV11" s="554"/>
      <c r="AW11" s="554"/>
      <c r="AX11" s="554"/>
      <c r="AY11" s="555"/>
      <c r="AZ11" s="556"/>
      <c r="BA11" s="557"/>
      <c r="BB11" s="558"/>
      <c r="BC11" s="559">
        <f>FV(BA11/1200,AW11,-AV11,0,1)</f>
        <v>0</v>
      </c>
      <c r="BD11" s="310"/>
      <c r="BE11" s="310"/>
    </row>
    <row r="12" spans="1:57" ht="15.75" thickBot="1">
      <c r="A12" s="294" t="s">
        <v>238</v>
      </c>
      <c r="B12" s="295"/>
      <c r="C12" s="295"/>
      <c r="D12" s="295"/>
      <c r="E12" s="295"/>
      <c r="F12" s="295"/>
      <c r="G12" s="295"/>
      <c r="H12" s="295"/>
      <c r="I12" s="292"/>
      <c r="J12" s="293"/>
      <c r="K12" s="2"/>
      <c r="L12" s="2"/>
      <c r="M12" s="2"/>
      <c r="N12" s="2"/>
      <c r="O12" s="2"/>
      <c r="P12" s="2"/>
      <c r="Q12" s="2"/>
      <c r="R12" s="2"/>
      <c r="S12" s="2"/>
      <c r="T12" s="2"/>
      <c r="U12" s="2"/>
      <c r="V12" s="2"/>
      <c r="W12" s="281"/>
      <c r="X12" s="395">
        <v>250000</v>
      </c>
      <c r="Y12" s="580">
        <v>8.75</v>
      </c>
      <c r="Z12" s="396">
        <v>36</v>
      </c>
      <c r="AA12" s="581">
        <f>AM7</f>
        <v>7913.5602921002983</v>
      </c>
      <c r="AB12" s="281"/>
      <c r="AC12" s="281"/>
      <c r="AD12" s="281"/>
      <c r="AE12" s="310"/>
      <c r="AF12" s="310"/>
      <c r="AG12" s="310"/>
      <c r="AH12" s="310"/>
      <c r="AI12" s="310"/>
      <c r="AJ12" s="310"/>
      <c r="AK12" s="310"/>
      <c r="AL12" s="310"/>
      <c r="AM12" s="310"/>
      <c r="AN12" s="310"/>
      <c r="AO12" s="310"/>
      <c r="AP12" s="310"/>
      <c r="AQ12" s="310"/>
      <c r="AR12" s="310"/>
      <c r="AS12" s="310"/>
      <c r="AT12" s="310"/>
      <c r="AU12" s="310"/>
      <c r="AV12" s="310">
        <v>500</v>
      </c>
      <c r="AW12" s="310">
        <v>15</v>
      </c>
      <c r="AX12" s="310">
        <v>10</v>
      </c>
      <c r="AY12" s="310">
        <f>(400+AX12)/400</f>
        <v>1.0249999999999999</v>
      </c>
      <c r="AZ12" s="310">
        <f>AY12^0.333333333333333</f>
        <v>1.0082648376090522</v>
      </c>
      <c r="BA12" s="310">
        <f>(AZ12-1)*1200</f>
        <v>9.9178051308626003</v>
      </c>
      <c r="BB12" s="310"/>
      <c r="BC12" s="560">
        <f>FV(BA12/1200,AW12,-AV12,0,1)</f>
        <v>8015.5404557220318</v>
      </c>
      <c r="BD12" s="310"/>
      <c r="BE12" s="310"/>
    </row>
    <row r="13" spans="1:57" ht="15.75" thickBot="1">
      <c r="A13" s="382"/>
      <c r="B13" s="383"/>
      <c r="C13" s="383"/>
      <c r="D13" s="383"/>
      <c r="E13" s="383"/>
      <c r="F13" s="383"/>
      <c r="G13" s="383"/>
      <c r="H13" s="383"/>
      <c r="I13" s="281"/>
      <c r="J13" s="517" t="s">
        <v>316</v>
      </c>
      <c r="K13" s="518"/>
      <c r="L13" s="518"/>
      <c r="M13" s="519"/>
      <c r="N13" s="2"/>
      <c r="O13" s="2"/>
      <c r="P13" s="2"/>
      <c r="Q13" s="2"/>
      <c r="R13" s="2"/>
      <c r="S13" s="2"/>
      <c r="T13" s="2"/>
      <c r="U13" s="2"/>
      <c r="V13" s="2"/>
      <c r="W13" s="281"/>
      <c r="X13" s="281"/>
      <c r="Y13" s="281"/>
      <c r="Z13" s="281"/>
      <c r="AA13" s="281"/>
      <c r="AB13" s="281"/>
      <c r="AC13" s="281"/>
      <c r="AD13" s="281"/>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560"/>
      <c r="BD13" s="310"/>
      <c r="BE13" s="310"/>
    </row>
    <row r="14" spans="1:57" ht="15.75" thickBot="1">
      <c r="A14" s="296" t="s">
        <v>5</v>
      </c>
      <c r="B14" s="297"/>
      <c r="C14" s="297"/>
      <c r="D14" s="297"/>
      <c r="E14" s="297"/>
      <c r="F14" s="297"/>
      <c r="G14" s="297"/>
      <c r="H14" s="297"/>
      <c r="I14" s="336"/>
      <c r="J14" s="520" t="s">
        <v>317</v>
      </c>
      <c r="K14" s="521" t="s">
        <v>318</v>
      </c>
      <c r="L14" s="521"/>
      <c r="M14" s="522"/>
      <c r="N14" s="2"/>
      <c r="O14" s="2"/>
      <c r="P14" s="2"/>
      <c r="Q14" s="2"/>
      <c r="R14" s="2"/>
      <c r="S14" s="2"/>
      <c r="T14" s="2"/>
      <c r="U14" s="2"/>
      <c r="V14" s="2"/>
      <c r="W14" s="281"/>
      <c r="X14" s="281"/>
      <c r="Y14" s="281"/>
      <c r="Z14" s="281"/>
      <c r="AA14" s="281"/>
      <c r="AB14" s="281"/>
      <c r="AC14" s="281"/>
      <c r="AD14" s="281"/>
      <c r="AE14" s="310"/>
      <c r="AF14" s="310"/>
      <c r="AG14" s="310"/>
      <c r="AH14" s="310"/>
      <c r="AI14" s="310"/>
      <c r="AJ14" s="310"/>
      <c r="AK14" s="310"/>
      <c r="AL14" s="310"/>
      <c r="AM14" s="310"/>
      <c r="AN14" s="310"/>
      <c r="AO14" s="310"/>
      <c r="AP14" s="310"/>
      <c r="AQ14" s="310"/>
      <c r="AR14" s="310"/>
      <c r="AS14" s="310"/>
      <c r="AT14" s="310"/>
      <c r="AU14" s="310"/>
      <c r="AV14" s="310">
        <v>500</v>
      </c>
      <c r="AW14" s="310">
        <v>15</v>
      </c>
      <c r="AX14" s="310">
        <v>10</v>
      </c>
      <c r="AY14" s="310">
        <f>(400+AX14)/400</f>
        <v>1.0249999999999999</v>
      </c>
      <c r="AZ14" s="310">
        <f>AY14^0.333333333333333</f>
        <v>1.0082648376090522</v>
      </c>
      <c r="BA14" s="310">
        <f>(AZ14-1)*1200</f>
        <v>9.9178051308626003</v>
      </c>
      <c r="BB14" s="310"/>
      <c r="BC14" s="560">
        <f>FV(BA14/1200,AW14,-AV14,0,1)</f>
        <v>8015.5404557220318</v>
      </c>
      <c r="BD14" s="310"/>
      <c r="BE14" s="310"/>
    </row>
    <row r="15" spans="1:57" ht="15" thickBot="1">
      <c r="A15" s="324"/>
      <c r="B15" s="316"/>
      <c r="C15" s="325" t="s">
        <v>20</v>
      </c>
      <c r="D15" s="326"/>
      <c r="E15" s="335"/>
      <c r="F15" s="335"/>
      <c r="G15" s="335"/>
      <c r="H15" s="335"/>
      <c r="I15" s="281"/>
      <c r="J15" s="523" t="s">
        <v>319</v>
      </c>
      <c r="K15" s="524"/>
      <c r="L15" s="524"/>
      <c r="M15" s="525"/>
      <c r="N15" s="2"/>
      <c r="O15" s="2"/>
      <c r="P15" s="2"/>
      <c r="Q15" s="2"/>
      <c r="R15" s="2"/>
      <c r="S15" s="2"/>
      <c r="T15" s="2"/>
      <c r="U15" s="2"/>
      <c r="V15" s="2"/>
      <c r="W15" s="281"/>
      <c r="X15" s="281"/>
      <c r="Y15" s="281"/>
      <c r="Z15" s="281"/>
      <c r="AA15" s="281"/>
      <c r="AB15" s="281"/>
      <c r="AC15" s="281"/>
      <c r="AD15" s="281"/>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7" ht="15" thickBot="1">
      <c r="A16" s="306" t="s">
        <v>2</v>
      </c>
      <c r="B16" s="307" t="s">
        <v>10</v>
      </c>
      <c r="C16" s="307"/>
      <c r="D16" s="308"/>
      <c r="E16" s="309">
        <v>56</v>
      </c>
      <c r="F16" s="335"/>
      <c r="G16" s="335"/>
      <c r="H16" s="384" t="s">
        <v>14</v>
      </c>
      <c r="I16" s="281"/>
      <c r="J16" s="281"/>
      <c r="K16" s="281"/>
      <c r="L16" s="281"/>
      <c r="M16" s="281"/>
      <c r="N16" s="281"/>
      <c r="O16" s="281"/>
      <c r="P16" s="281"/>
      <c r="Q16" s="281"/>
      <c r="R16" s="281"/>
      <c r="S16" s="281"/>
      <c r="T16" s="281"/>
      <c r="U16" s="281"/>
      <c r="V16" s="281"/>
      <c r="W16" s="281"/>
      <c r="X16" s="281"/>
      <c r="Y16" s="281"/>
      <c r="Z16" s="281"/>
      <c r="AA16" s="281"/>
      <c r="AB16" s="281"/>
      <c r="AC16" s="281"/>
      <c r="AD16" s="281"/>
      <c r="AE16" s="343"/>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row>
    <row r="17" spans="1:57" ht="15" thickBot="1">
      <c r="A17" s="304" t="s">
        <v>9</v>
      </c>
      <c r="B17" s="305"/>
      <c r="C17" s="305"/>
      <c r="D17" s="327"/>
      <c r="E17" s="335"/>
      <c r="F17" s="335"/>
      <c r="G17" s="335"/>
      <c r="H17" s="335"/>
      <c r="I17" s="280" t="s">
        <v>24</v>
      </c>
      <c r="J17" s="358" t="s">
        <v>23</v>
      </c>
      <c r="K17" s="359"/>
      <c r="L17" s="359"/>
      <c r="M17" s="359"/>
      <c r="N17" s="359"/>
      <c r="O17" s="359"/>
      <c r="P17" s="359"/>
      <c r="Q17" s="359"/>
      <c r="R17" s="359"/>
      <c r="S17" s="359"/>
      <c r="T17" s="359"/>
      <c r="U17" s="359"/>
      <c r="V17" s="359"/>
      <c r="W17" s="359"/>
      <c r="X17" s="359"/>
      <c r="Y17" s="359"/>
      <c r="Z17" s="359"/>
      <c r="AA17" s="359"/>
      <c r="AB17" s="359"/>
      <c r="AC17" s="360"/>
      <c r="AD17" s="336"/>
      <c r="AE17" s="343"/>
      <c r="AF17" s="310"/>
      <c r="AG17" s="310"/>
      <c r="AH17" s="310"/>
      <c r="AI17" s="310"/>
      <c r="AJ17" s="310"/>
      <c r="AK17" s="310"/>
      <c r="AL17" s="310"/>
      <c r="AM17" s="310"/>
      <c r="AN17" s="310"/>
      <c r="AO17" s="310"/>
      <c r="AP17" s="310"/>
      <c r="AQ17" s="310"/>
      <c r="AR17" s="310"/>
      <c r="AS17" s="310"/>
      <c r="AT17" s="310"/>
      <c r="AU17" s="310"/>
      <c r="AV17" s="310"/>
      <c r="AW17" s="310">
        <v>100000</v>
      </c>
      <c r="AX17" s="310">
        <v>10</v>
      </c>
      <c r="AY17" s="310">
        <f>(400+AX17)/400</f>
        <v>1.0249999999999999</v>
      </c>
      <c r="AZ17" s="310">
        <f>AY17^0.333333333333333</f>
        <v>1.0082648376090522</v>
      </c>
      <c r="BA17" s="310">
        <f>(AZ17-1)*1200</f>
        <v>9.9178051308626003</v>
      </c>
      <c r="BB17" s="310">
        <v>15</v>
      </c>
      <c r="BC17" s="560">
        <f>PMT(BA17/1200,BB17,-AW17)</f>
        <v>7115.9214050586115</v>
      </c>
      <c r="BD17" s="310"/>
      <c r="BE17" s="310"/>
    </row>
    <row r="18" spans="1:57" ht="15.75" thickBot="1">
      <c r="A18" s="328" t="s">
        <v>8</v>
      </c>
      <c r="B18" s="329"/>
      <c r="C18" s="329"/>
      <c r="D18" s="330"/>
      <c r="E18" s="331">
        <f>BB26</f>
        <v>270448.82559234579</v>
      </c>
      <c r="F18" s="332" t="s">
        <v>17</v>
      </c>
      <c r="G18" s="333" t="s">
        <v>15</v>
      </c>
      <c r="H18" s="335"/>
      <c r="I18" s="280"/>
      <c r="J18" s="358" t="s">
        <v>26</v>
      </c>
      <c r="K18" s="359"/>
      <c r="L18" s="359"/>
      <c r="M18" s="359"/>
      <c r="N18" s="359"/>
      <c r="O18" s="359"/>
      <c r="P18" s="359"/>
      <c r="Q18" s="359"/>
      <c r="R18" s="359"/>
      <c r="S18" s="359"/>
      <c r="T18" s="359"/>
      <c r="U18" s="359"/>
      <c r="V18" s="359"/>
      <c r="W18" s="359"/>
      <c r="X18" s="359"/>
      <c r="Y18" s="359"/>
      <c r="Z18" s="359"/>
      <c r="AA18" s="360"/>
      <c r="AB18" s="336"/>
      <c r="AC18" s="336"/>
      <c r="AD18" s="336"/>
      <c r="AE18" s="343"/>
      <c r="AF18" s="310"/>
      <c r="AG18" s="310"/>
      <c r="AH18" s="310"/>
      <c r="AI18" s="310"/>
      <c r="AJ18" s="310"/>
      <c r="AK18" s="310"/>
      <c r="AL18" s="310"/>
      <c r="AM18" s="310"/>
      <c r="AN18" s="310"/>
      <c r="AO18" s="310"/>
      <c r="AP18" s="310"/>
      <c r="AQ18" s="310"/>
      <c r="AR18" s="310"/>
      <c r="AS18" s="310"/>
      <c r="AT18" s="310"/>
      <c r="AU18" s="310"/>
      <c r="AV18" s="310"/>
      <c r="AW18" s="310">
        <v>100000</v>
      </c>
      <c r="AX18" s="310">
        <v>10</v>
      </c>
      <c r="AY18" s="310">
        <f>(400+AX18)/400</f>
        <v>1.0249999999999999</v>
      </c>
      <c r="AZ18" s="310">
        <f>AY18^0.333333333333333</f>
        <v>1.0082648376090522</v>
      </c>
      <c r="BA18" s="310">
        <f>(AZ18-1)*1200</f>
        <v>9.9178051308626003</v>
      </c>
      <c r="BB18" s="310">
        <v>16</v>
      </c>
      <c r="BC18" s="560">
        <f>PMT(BA18/1200,BB18,-AW18)</f>
        <v>6698.1016881505029</v>
      </c>
      <c r="BD18" s="310"/>
      <c r="BE18" s="310"/>
    </row>
    <row r="19" spans="1:57" ht="15" thickBot="1">
      <c r="A19" s="1"/>
      <c r="B19" s="2"/>
      <c r="C19" s="3" t="s">
        <v>240</v>
      </c>
      <c r="D19" s="4"/>
      <c r="E19" s="4"/>
      <c r="F19" s="4"/>
      <c r="G19" s="4"/>
      <c r="H19" s="281"/>
      <c r="I19" s="280"/>
      <c r="J19" s="281"/>
      <c r="K19" s="281"/>
      <c r="L19" s="281"/>
      <c r="M19" s="281"/>
      <c r="N19" s="281"/>
      <c r="O19" s="281"/>
      <c r="P19" s="281"/>
      <c r="Q19" s="281"/>
      <c r="R19" s="281"/>
      <c r="S19" s="281"/>
      <c r="T19" s="281"/>
      <c r="U19" s="281"/>
      <c r="V19" s="281"/>
      <c r="W19" s="281"/>
      <c r="X19" s="281"/>
      <c r="Y19" s="281"/>
      <c r="Z19" s="281"/>
      <c r="AA19" s="281"/>
      <c r="AB19" s="281"/>
      <c r="AC19" s="281"/>
      <c r="AD19" s="281"/>
      <c r="AE19" s="343"/>
      <c r="AF19" s="310"/>
      <c r="AG19" s="310"/>
      <c r="AH19" s="310"/>
      <c r="AI19" s="310"/>
      <c r="AJ19" s="310"/>
      <c r="AK19" s="310"/>
      <c r="AL19" s="310"/>
      <c r="AM19" s="310"/>
      <c r="AN19" s="310"/>
      <c r="AO19" s="310"/>
      <c r="AP19" s="310"/>
      <c r="AQ19" s="310"/>
      <c r="AR19" s="310"/>
      <c r="AS19" s="310"/>
      <c r="AT19" s="310"/>
      <c r="AU19" s="310"/>
      <c r="AV19" s="310"/>
      <c r="AW19" s="310">
        <f>E7</f>
        <v>1000000</v>
      </c>
      <c r="AX19" s="310">
        <f>E8</f>
        <v>9</v>
      </c>
      <c r="AY19" s="310">
        <f>(400+AX19)/400</f>
        <v>1.0225</v>
      </c>
      <c r="AZ19" s="310">
        <f>AY19^0.333333333333333</f>
        <v>1.0074444427491576</v>
      </c>
      <c r="BA19" s="310">
        <f>(AZ19-1)*1200</f>
        <v>8.9333312989890779</v>
      </c>
      <c r="BB19" s="310">
        <f>E9</f>
        <v>72</v>
      </c>
      <c r="BC19" s="560">
        <f>PMT(BA19/1200,BB19,-AW19)</f>
        <v>17992.466701282945</v>
      </c>
      <c r="BD19" s="310"/>
      <c r="BE19" s="310"/>
    </row>
    <row r="20" spans="1:57" ht="15.75" thickBot="1">
      <c r="A20" s="299"/>
      <c r="B20" s="300" t="s">
        <v>22</v>
      </c>
      <c r="C20" s="300"/>
      <c r="D20" s="300"/>
      <c r="E20" s="300"/>
      <c r="F20" s="298"/>
      <c r="G20" s="298"/>
      <c r="H20" s="298"/>
      <c r="I20" s="280"/>
      <c r="J20" s="281"/>
      <c r="K20" s="281"/>
      <c r="L20" s="281"/>
      <c r="M20" s="281"/>
      <c r="N20" s="281"/>
      <c r="O20" s="281"/>
      <c r="P20" s="281"/>
      <c r="Q20" s="281"/>
      <c r="R20" s="281"/>
      <c r="S20" s="281"/>
      <c r="T20" s="281"/>
      <c r="U20" s="281"/>
      <c r="V20" s="281"/>
      <c r="W20" s="281"/>
      <c r="X20" s="281"/>
      <c r="Y20" s="281"/>
      <c r="Z20" s="281"/>
      <c r="AA20" s="281"/>
      <c r="AB20" s="281"/>
      <c r="AC20" s="281"/>
      <c r="AD20" s="281"/>
      <c r="AE20" s="343"/>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1:57" ht="15.75" thickBot="1">
      <c r="A21" s="339"/>
      <c r="B21" s="340"/>
      <c r="C21" s="340"/>
      <c r="D21" s="340"/>
      <c r="E21" s="334"/>
      <c r="F21" s="334"/>
      <c r="G21" s="334"/>
      <c r="H21" s="281"/>
      <c r="I21" s="280"/>
      <c r="J21" s="361" t="s">
        <v>27</v>
      </c>
      <c r="K21" s="362"/>
      <c r="L21" s="362"/>
      <c r="M21" s="362"/>
      <c r="N21" s="362"/>
      <c r="O21" s="362"/>
      <c r="P21" s="362"/>
      <c r="Q21" s="362"/>
      <c r="R21" s="362"/>
      <c r="S21" s="362"/>
      <c r="T21" s="362"/>
      <c r="U21" s="362"/>
      <c r="V21" s="362"/>
      <c r="W21" s="362"/>
      <c r="X21" s="362"/>
      <c r="Y21" s="362"/>
      <c r="Z21" s="362"/>
      <c r="AA21" s="362"/>
      <c r="AB21" s="362"/>
      <c r="AC21" s="363"/>
      <c r="AD21" s="364"/>
      <c r="AE21" s="561"/>
      <c r="AF21" s="561"/>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row>
    <row r="22" spans="1:57" ht="15.75" thickBot="1">
      <c r="A22" s="346"/>
      <c r="B22" s="347" t="s">
        <v>11</v>
      </c>
      <c r="C22" s="347"/>
      <c r="D22" s="348"/>
      <c r="E22" s="345">
        <v>8</v>
      </c>
      <c r="F22" s="334"/>
      <c r="G22" s="334"/>
      <c r="H22" s="371" t="s">
        <v>14</v>
      </c>
      <c r="I22" s="280" t="s">
        <v>25</v>
      </c>
      <c r="J22" s="365" t="s">
        <v>28</v>
      </c>
      <c r="K22" s="366"/>
      <c r="L22" s="366"/>
      <c r="M22" s="366"/>
      <c r="N22" s="366"/>
      <c r="O22" s="366"/>
      <c r="P22" s="366"/>
      <c r="Q22" s="366"/>
      <c r="R22" s="366"/>
      <c r="S22" s="366"/>
      <c r="T22" s="366"/>
      <c r="U22" s="366"/>
      <c r="V22" s="366"/>
      <c r="W22" s="366"/>
      <c r="X22" s="366"/>
      <c r="Y22" s="366"/>
      <c r="Z22" s="366"/>
      <c r="AA22" s="366"/>
      <c r="AB22" s="366"/>
      <c r="AC22" s="367"/>
      <c r="AD22" s="367"/>
      <c r="AE22" s="561"/>
      <c r="AF22" s="561"/>
      <c r="AG22" s="310"/>
      <c r="AH22" s="310"/>
      <c r="AI22" s="310"/>
      <c r="AJ22" s="310"/>
      <c r="AK22" s="310"/>
      <c r="AL22" s="310"/>
      <c r="AM22" s="310"/>
      <c r="AN22" s="310"/>
      <c r="AO22" s="310"/>
      <c r="AP22" s="310"/>
      <c r="AQ22" s="310"/>
      <c r="AR22" s="310"/>
      <c r="AS22" s="310"/>
      <c r="AT22" s="310"/>
      <c r="AU22" s="310"/>
      <c r="AV22" s="310"/>
      <c r="AW22" s="310">
        <f>E7</f>
        <v>1000000</v>
      </c>
      <c r="AX22" s="310">
        <f>E16</f>
        <v>56</v>
      </c>
      <c r="AY22" s="310">
        <f>E8</f>
        <v>9</v>
      </c>
      <c r="AZ22" s="310">
        <f>(400+AY22)/400</f>
        <v>1.0225</v>
      </c>
      <c r="BA22" s="310">
        <f>AZ22^0.333333333333333</f>
        <v>1.0074444427491576</v>
      </c>
      <c r="BB22" s="541">
        <f>BA22^AX22*AW22</f>
        <v>1514892.834440721</v>
      </c>
      <c r="BC22" s="310"/>
      <c r="BD22" s="310"/>
      <c r="BE22" s="310"/>
    </row>
    <row r="23" spans="1:57" ht="15">
      <c r="A23" s="339"/>
      <c r="B23" s="341" t="s">
        <v>12</v>
      </c>
      <c r="C23" s="341"/>
      <c r="D23" s="341"/>
      <c r="E23" s="349">
        <f>E16</f>
        <v>56</v>
      </c>
      <c r="F23" s="334"/>
      <c r="G23" s="334"/>
      <c r="H23" s="281"/>
      <c r="I23" s="280"/>
      <c r="J23" s="281"/>
      <c r="K23" s="281"/>
      <c r="L23" s="281"/>
      <c r="M23" s="281"/>
      <c r="N23" s="281"/>
      <c r="O23" s="281"/>
      <c r="P23" s="281"/>
      <c r="Q23" s="281"/>
      <c r="R23" s="281"/>
      <c r="S23" s="281"/>
      <c r="T23" s="281"/>
      <c r="U23" s="281"/>
      <c r="V23" s="281"/>
      <c r="W23" s="281"/>
      <c r="X23" s="281"/>
      <c r="Y23" s="281"/>
      <c r="Z23" s="281"/>
      <c r="AA23" s="281"/>
      <c r="AB23" s="281"/>
      <c r="AC23" s="282"/>
      <c r="AD23" s="282"/>
      <c r="AE23" s="310"/>
      <c r="AF23" s="310"/>
      <c r="AG23" s="310"/>
      <c r="AH23" s="310"/>
      <c r="AI23" s="310"/>
      <c r="AJ23" s="310"/>
      <c r="AK23" s="310"/>
      <c r="AL23" s="310"/>
      <c r="AM23" s="310"/>
      <c r="AN23" s="310"/>
      <c r="AO23" s="310"/>
      <c r="AP23" s="310"/>
      <c r="AQ23" s="310"/>
      <c r="AR23" s="310"/>
      <c r="AS23" s="310"/>
      <c r="AT23" s="310"/>
      <c r="AU23" s="310"/>
      <c r="AV23" s="560">
        <f>E10</f>
        <v>17992.466701282945</v>
      </c>
      <c r="AW23" s="310">
        <f>E16-1</f>
        <v>55</v>
      </c>
      <c r="AX23" s="310">
        <f>E8</f>
        <v>9</v>
      </c>
      <c r="AY23" s="310">
        <f>(400+AX23)/400</f>
        <v>1.0225</v>
      </c>
      <c r="AZ23" s="310">
        <f>AY23^0.333333333333333</f>
        <v>1.0074444427491576</v>
      </c>
      <c r="BA23" s="310">
        <f>(AZ23-1)*1200</f>
        <v>8.9333312989890779</v>
      </c>
      <c r="BB23" s="562">
        <f>FV(BA23/1200,AW23,-AV23,0,1)</f>
        <v>1226451.5421470923</v>
      </c>
      <c r="BC23" s="310"/>
      <c r="BD23" s="310"/>
      <c r="BE23" s="310"/>
    </row>
    <row r="24" spans="1:57" ht="15">
      <c r="A24" s="339"/>
      <c r="B24" s="305" t="s">
        <v>19</v>
      </c>
      <c r="C24" s="342"/>
      <c r="D24" s="342"/>
      <c r="E24" s="350">
        <f>BB40</f>
        <v>38240.00051239715</v>
      </c>
      <c r="F24" s="334" t="s">
        <v>18</v>
      </c>
      <c r="G24" s="281" t="s">
        <v>15</v>
      </c>
      <c r="H24" s="334"/>
      <c r="I24" s="280"/>
      <c r="J24" s="361" t="s">
        <v>31</v>
      </c>
      <c r="K24" s="362"/>
      <c r="L24" s="362"/>
      <c r="M24" s="362"/>
      <c r="N24" s="362"/>
      <c r="O24" s="362"/>
      <c r="P24" s="362"/>
      <c r="Q24" s="362"/>
      <c r="R24" s="362"/>
      <c r="S24" s="362"/>
      <c r="T24" s="362"/>
      <c r="U24" s="362"/>
      <c r="V24" s="362"/>
      <c r="W24" s="362"/>
      <c r="X24" s="362"/>
      <c r="Y24" s="362"/>
      <c r="Z24" s="362"/>
      <c r="AA24" s="362"/>
      <c r="AB24" s="368"/>
      <c r="AC24" s="364"/>
      <c r="AD24" s="364"/>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563">
        <f>E10</f>
        <v>17992.466701282945</v>
      </c>
      <c r="BC24" s="310"/>
      <c r="BD24" s="310"/>
      <c r="BE24" s="310"/>
    </row>
    <row r="25" spans="1:57" ht="15">
      <c r="A25" s="339"/>
      <c r="B25" s="343"/>
      <c r="C25" s="343"/>
      <c r="D25" s="310"/>
      <c r="E25" s="343"/>
      <c r="F25" s="281"/>
      <c r="G25" s="281"/>
      <c r="H25" s="334"/>
      <c r="I25" s="280"/>
      <c r="J25" s="365" t="s">
        <v>32</v>
      </c>
      <c r="K25" s="366"/>
      <c r="L25" s="366"/>
      <c r="M25" s="366"/>
      <c r="N25" s="366"/>
      <c r="O25" s="366"/>
      <c r="P25" s="366"/>
      <c r="Q25" s="366"/>
      <c r="R25" s="366"/>
      <c r="S25" s="366"/>
      <c r="T25" s="366"/>
      <c r="U25" s="366"/>
      <c r="V25" s="366"/>
      <c r="W25" s="366"/>
      <c r="X25" s="366"/>
      <c r="Y25" s="366"/>
      <c r="Z25" s="366"/>
      <c r="AA25" s="366"/>
      <c r="AB25" s="369"/>
      <c r="AC25" s="364"/>
      <c r="AD25" s="364"/>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560">
        <f>SUM(BB23:BB24)</f>
        <v>1244444.0088483752</v>
      </c>
      <c r="BC25" s="310"/>
      <c r="BD25" s="310"/>
      <c r="BE25" s="310"/>
    </row>
    <row r="26" spans="1:57" ht="16.5" thickBot="1">
      <c r="A26" s="344"/>
      <c r="B26" s="351" t="s">
        <v>21</v>
      </c>
      <c r="C26" s="351"/>
      <c r="D26" s="351"/>
      <c r="E26" s="352">
        <f>E18-E24</f>
        <v>232208.82507994864</v>
      </c>
      <c r="F26" s="338" t="s">
        <v>33</v>
      </c>
      <c r="G26" s="338"/>
      <c r="H26" s="338"/>
      <c r="I26" s="337"/>
      <c r="J26" s="301" t="s">
        <v>29</v>
      </c>
      <c r="K26" s="302"/>
      <c r="L26" s="302"/>
      <c r="M26" s="302"/>
      <c r="N26" s="302"/>
      <c r="O26" s="302"/>
      <c r="P26" s="302"/>
      <c r="Q26" s="302"/>
      <c r="R26" s="302"/>
      <c r="S26" s="302"/>
      <c r="T26" s="302"/>
      <c r="U26" s="302"/>
      <c r="V26" s="302"/>
      <c r="W26" s="302"/>
      <c r="X26" s="302"/>
      <c r="Y26" s="302"/>
      <c r="Z26" s="302"/>
      <c r="AA26" s="303"/>
      <c r="AB26" s="297"/>
      <c r="AC26" s="370"/>
      <c r="AD26" s="370"/>
      <c r="AE26" s="310"/>
      <c r="AF26" s="310"/>
      <c r="AG26" s="310"/>
      <c r="AH26" s="310"/>
      <c r="AI26" s="310"/>
      <c r="AJ26" s="310"/>
      <c r="AK26" s="310"/>
      <c r="AL26" s="310"/>
      <c r="AM26" s="310"/>
      <c r="AN26" s="310"/>
      <c r="AO26" s="310"/>
      <c r="AP26" s="310"/>
      <c r="AQ26" s="310"/>
      <c r="AR26" s="310"/>
      <c r="AS26" s="310"/>
      <c r="AT26" s="310"/>
      <c r="AU26" s="310"/>
      <c r="AV26" s="310"/>
      <c r="AW26" s="310"/>
      <c r="AX26" s="310" t="s">
        <v>6</v>
      </c>
      <c r="AY26" s="310"/>
      <c r="AZ26" s="310"/>
      <c r="BA26" s="310"/>
      <c r="BB26" s="541">
        <f>BB22-BB25</f>
        <v>270448.82559234579</v>
      </c>
      <c r="BC26" s="310" t="s">
        <v>7</v>
      </c>
      <c r="BD26" s="310"/>
      <c r="BE26" s="310"/>
    </row>
    <row r="27" spans="1:57">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564"/>
      <c r="BC27" s="310"/>
      <c r="BD27" s="310"/>
      <c r="BE27" s="310"/>
    </row>
    <row r="28" spans="1:57" ht="15">
      <c r="A28" s="353" t="s">
        <v>40</v>
      </c>
      <c r="B28" s="353"/>
      <c r="C28" s="353"/>
      <c r="D28" s="353"/>
      <c r="E28" s="353"/>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1:57" ht="15">
      <c r="A29" s="285"/>
      <c r="B29" s="285"/>
      <c r="C29" s="285"/>
      <c r="D29" s="285"/>
      <c r="E29" s="285"/>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f>E7</f>
        <v>1000000</v>
      </c>
      <c r="AX29" s="310">
        <f>E23</f>
        <v>56</v>
      </c>
      <c r="AY29" s="310">
        <f>E8</f>
        <v>9</v>
      </c>
      <c r="AZ29" s="310">
        <f>(400+AY29)/400</f>
        <v>1.0225</v>
      </c>
      <c r="BA29" s="310">
        <f>AZ29^0.333333333333333</f>
        <v>1.0074444427491576</v>
      </c>
      <c r="BB29" s="541">
        <f>BA29^AX29*AW29</f>
        <v>1514892.834440721</v>
      </c>
      <c r="BC29" s="310"/>
      <c r="BD29" s="310"/>
      <c r="BE29" s="310"/>
    </row>
    <row r="30" spans="1:57" ht="15" thickBot="1">
      <c r="A30" s="5" t="s">
        <v>36</v>
      </c>
      <c r="B30" s="5" t="s">
        <v>37</v>
      </c>
      <c r="C30" s="5" t="s">
        <v>38</v>
      </c>
      <c r="D30" s="5" t="s">
        <v>4</v>
      </c>
      <c r="E30" s="6" t="s">
        <v>39</v>
      </c>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560">
        <f>E10</f>
        <v>17992.466701282945</v>
      </c>
      <c r="AW30" s="310">
        <f>E23-1</f>
        <v>55</v>
      </c>
      <c r="AX30" s="310">
        <f>E8</f>
        <v>9</v>
      </c>
      <c r="AY30" s="310">
        <f>(400+AX30)/400</f>
        <v>1.0225</v>
      </c>
      <c r="AZ30" s="310">
        <f>AY30^0.333333333333333</f>
        <v>1.0074444427491576</v>
      </c>
      <c r="BA30" s="310">
        <f>(AZ30-1)*1200</f>
        <v>8.9333312989890779</v>
      </c>
      <c r="BB30" s="560">
        <f>FV(BA30/1200,AW30,-AV30,0,1)</f>
        <v>1226451.5421470923</v>
      </c>
      <c r="BC30" s="310"/>
      <c r="BD30" s="310"/>
      <c r="BE30" s="310"/>
    </row>
    <row r="31" spans="1:57">
      <c r="A31" s="5">
        <v>0</v>
      </c>
      <c r="B31" s="5"/>
      <c r="C31" s="5"/>
      <c r="D31" s="5"/>
      <c r="E31" s="7">
        <f>E7</f>
        <v>1000000</v>
      </c>
      <c r="F31" s="310"/>
      <c r="G31" s="310"/>
      <c r="H31" s="310"/>
      <c r="I31" s="310"/>
      <c r="J31" s="582" t="s">
        <v>320</v>
      </c>
      <c r="K31" s="565"/>
      <c r="L31" s="565"/>
      <c r="M31" s="565"/>
      <c r="N31" s="565"/>
      <c r="O31" s="566"/>
      <c r="P31" s="567"/>
      <c r="Q31" s="568"/>
      <c r="R31" s="569"/>
      <c r="S31" s="569"/>
      <c r="T31" s="569"/>
      <c r="U31" s="569"/>
      <c r="V31" s="569"/>
      <c r="W31" s="569"/>
      <c r="X31" s="569"/>
      <c r="Y31" s="569"/>
      <c r="Z31" s="569"/>
      <c r="AA31" s="569"/>
      <c r="AB31" s="569"/>
      <c r="AC31" s="57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560">
        <f>E10</f>
        <v>17992.466701282945</v>
      </c>
      <c r="BC31" s="310"/>
      <c r="BD31" s="310"/>
      <c r="BE31" s="310"/>
    </row>
    <row r="32" spans="1:57">
      <c r="A32" s="5">
        <v>1</v>
      </c>
      <c r="B32" s="7">
        <f t="shared" ref="B32:B63" si="1">E31*AZ77</f>
        <v>7444.4427491575652</v>
      </c>
      <c r="C32" s="7">
        <f>D32-B32</f>
        <v>10548.023952125379</v>
      </c>
      <c r="D32" s="8">
        <f>E10</f>
        <v>17992.466701282945</v>
      </c>
      <c r="E32" s="8">
        <f>E31-C32</f>
        <v>989451.97604787466</v>
      </c>
      <c r="F32" s="286" t="s">
        <v>41</v>
      </c>
      <c r="G32" s="287"/>
      <c r="H32" s="288"/>
      <c r="I32" s="310"/>
      <c r="J32" s="583" t="s">
        <v>321</v>
      </c>
      <c r="K32" s="532"/>
      <c r="L32" s="532"/>
      <c r="M32" s="532"/>
      <c r="N32" s="532"/>
      <c r="O32" s="533"/>
      <c r="P32" s="534"/>
      <c r="Q32" s="535"/>
      <c r="R32" s="343"/>
      <c r="S32" s="343"/>
      <c r="T32" s="343"/>
      <c r="U32" s="343"/>
      <c r="V32" s="343"/>
      <c r="W32" s="343"/>
      <c r="X32" s="343"/>
      <c r="Y32" s="343"/>
      <c r="Z32" s="343"/>
      <c r="AA32" s="343"/>
      <c r="AB32" s="343"/>
      <c r="AC32" s="571"/>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560">
        <f>SUM(BB30:BB31)</f>
        <v>1244444.0088483752</v>
      </c>
      <c r="BC32" s="310"/>
      <c r="BD32" s="310"/>
      <c r="BE32" s="310"/>
    </row>
    <row r="33" spans="1:57">
      <c r="A33" s="5">
        <v>2</v>
      </c>
      <c r="B33" s="7">
        <f t="shared" si="1"/>
        <v>7365.9185887292251</v>
      </c>
      <c r="C33" s="7">
        <f>D33-B33</f>
        <v>10626.548112553719</v>
      </c>
      <c r="D33" s="8">
        <f>D32</f>
        <v>17992.466701282945</v>
      </c>
      <c r="E33" s="8">
        <f>E32-C33</f>
        <v>978825.42793532088</v>
      </c>
      <c r="F33" s="289"/>
      <c r="G33" s="290" t="s">
        <v>42</v>
      </c>
      <c r="H33" s="291"/>
      <c r="I33" s="310"/>
      <c r="J33" s="583" t="s">
        <v>322</v>
      </c>
      <c r="K33" s="533"/>
      <c r="L33" s="533"/>
      <c r="M33" s="533"/>
      <c r="N33" s="532"/>
      <c r="O33" s="533"/>
      <c r="P33" s="533"/>
      <c r="Q33" s="535"/>
      <c r="R33" s="343"/>
      <c r="S33" s="343"/>
      <c r="T33" s="343"/>
      <c r="U33" s="343"/>
      <c r="V33" s="343"/>
      <c r="W33" s="343"/>
      <c r="X33" s="343"/>
      <c r="Y33" s="343"/>
      <c r="Z33" s="343"/>
      <c r="AA33" s="343"/>
      <c r="AB33" s="343"/>
      <c r="AC33" s="571"/>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541">
        <f>BB29-BB32</f>
        <v>270448.82559234579</v>
      </c>
      <c r="BC33" s="310"/>
      <c r="BD33" s="310"/>
      <c r="BE33" s="310"/>
    </row>
    <row r="34" spans="1:57" ht="15" thickBot="1">
      <c r="A34" s="5">
        <v>3</v>
      </c>
      <c r="B34" s="7">
        <f t="shared" si="1"/>
        <v>7286.8098596841501</v>
      </c>
      <c r="C34" s="7">
        <f t="shared" ref="C34:C97" si="2">D34-B34</f>
        <v>10705.656841598795</v>
      </c>
      <c r="D34" s="8">
        <f t="shared" ref="D34:D97" si="3">D33</f>
        <v>17992.466701282945</v>
      </c>
      <c r="E34" s="8">
        <f t="shared" ref="E34:E97" si="4">E33-C34</f>
        <v>968119.77109372208</v>
      </c>
      <c r="F34" s="310"/>
      <c r="G34" s="310"/>
      <c r="H34" s="310"/>
      <c r="I34" s="310"/>
      <c r="J34" s="584" t="s">
        <v>323</v>
      </c>
      <c r="K34" s="572"/>
      <c r="L34" s="572"/>
      <c r="M34" s="572"/>
      <c r="N34" s="572"/>
      <c r="O34" s="573"/>
      <c r="P34" s="574"/>
      <c r="Q34" s="575"/>
      <c r="R34" s="576"/>
      <c r="S34" s="576"/>
      <c r="T34" s="576"/>
      <c r="U34" s="576"/>
      <c r="V34" s="576"/>
      <c r="W34" s="576"/>
      <c r="X34" s="576"/>
      <c r="Y34" s="576"/>
      <c r="Z34" s="576"/>
      <c r="AA34" s="576"/>
      <c r="AB34" s="576"/>
      <c r="AC34" s="577"/>
      <c r="AD34" s="310"/>
      <c r="AE34" s="310"/>
      <c r="AF34" s="310"/>
      <c r="AG34" s="310"/>
      <c r="AH34" s="310"/>
      <c r="AI34" s="310"/>
      <c r="AJ34" s="310"/>
      <c r="AK34" s="310"/>
      <c r="AL34" s="310"/>
      <c r="AM34" s="310"/>
      <c r="AN34" s="310"/>
      <c r="AO34" s="310"/>
      <c r="AP34" s="310"/>
      <c r="AQ34" s="310"/>
      <c r="AR34" s="310"/>
      <c r="AS34" s="310"/>
      <c r="AT34" s="310"/>
      <c r="AU34" s="310"/>
      <c r="AV34" s="310"/>
      <c r="AW34" s="310">
        <f>E7</f>
        <v>1000000</v>
      </c>
      <c r="AX34" s="310">
        <f>E23</f>
        <v>56</v>
      </c>
      <c r="AY34" s="310">
        <f>E22</f>
        <v>8</v>
      </c>
      <c r="AZ34" s="310">
        <f>(400+AY34)/400</f>
        <v>1.02</v>
      </c>
      <c r="BA34" s="310">
        <f>AZ34^0.333333333333333</f>
        <v>1.006622709560113</v>
      </c>
      <c r="BB34" s="541">
        <f>BA34^AX34*AW34</f>
        <v>1447226.6110153876</v>
      </c>
      <c r="BC34" s="310"/>
      <c r="BD34" s="310"/>
      <c r="BE34" s="310"/>
    </row>
    <row r="35" spans="1:57" ht="15" thickBot="1">
      <c r="A35" s="5">
        <v>4</v>
      </c>
      <c r="B35" s="7">
        <f t="shared" si="1"/>
        <v>7207.1122102347408</v>
      </c>
      <c r="C35" s="7">
        <f t="shared" si="2"/>
        <v>10785.354491048205</v>
      </c>
      <c r="D35" s="8">
        <f t="shared" si="3"/>
        <v>17992.466701282945</v>
      </c>
      <c r="E35" s="8">
        <f t="shared" si="4"/>
        <v>957334.41660267382</v>
      </c>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560">
        <f>E10</f>
        <v>17992.466701282945</v>
      </c>
      <c r="AW35" s="310">
        <f>E23-1</f>
        <v>55</v>
      </c>
      <c r="AX35" s="310">
        <f>E22</f>
        <v>8</v>
      </c>
      <c r="AY35" s="310">
        <f>(400+AX35)/400</f>
        <v>1.02</v>
      </c>
      <c r="AZ35" s="310">
        <f>AY35^0.333333333333333</f>
        <v>1.006622709560113</v>
      </c>
      <c r="BA35" s="310">
        <f>(AZ35-1)*1200</f>
        <v>7.9472514721356191</v>
      </c>
      <c r="BB35" s="560">
        <f>FV(BA35/1200,AW35,-AV35,0,1)</f>
        <v>1197025.319234156</v>
      </c>
      <c r="BC35" s="310"/>
      <c r="BD35" s="310"/>
      <c r="BE35" s="310"/>
    </row>
    <row r="36" spans="1:57">
      <c r="A36" s="5">
        <v>5</v>
      </c>
      <c r="B36" s="7">
        <f t="shared" si="1"/>
        <v>7126.821256196763</v>
      </c>
      <c r="C36" s="7">
        <f t="shared" si="2"/>
        <v>10865.645445086182</v>
      </c>
      <c r="D36" s="8">
        <f t="shared" si="3"/>
        <v>17992.466701282945</v>
      </c>
      <c r="E36" s="8">
        <f t="shared" si="4"/>
        <v>946468.77115758765</v>
      </c>
      <c r="F36" s="310"/>
      <c r="G36" s="508"/>
      <c r="H36" s="508"/>
      <c r="I36" s="509"/>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560">
        <f>E10</f>
        <v>17992.466701282945</v>
      </c>
      <c r="BC36" s="310"/>
      <c r="BD36" s="310"/>
      <c r="BE36" s="310"/>
    </row>
    <row r="37" spans="1:57">
      <c r="A37" s="5">
        <v>6</v>
      </c>
      <c r="B37" s="7">
        <f t="shared" si="1"/>
        <v>7045.9325807481737</v>
      </c>
      <c r="C37" s="7">
        <f t="shared" si="2"/>
        <v>10946.534120534772</v>
      </c>
      <c r="D37" s="8">
        <f t="shared" si="3"/>
        <v>17992.466701282945</v>
      </c>
      <c r="E37" s="8">
        <f t="shared" si="4"/>
        <v>935522.23703705287</v>
      </c>
      <c r="F37" s="310"/>
      <c r="G37" s="421" t="s">
        <v>310</v>
      </c>
      <c r="H37" s="421"/>
      <c r="I37" s="479"/>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560">
        <f>SUM(BB35:BB36)</f>
        <v>1215017.7859354389</v>
      </c>
      <c r="BC37" s="310"/>
      <c r="BD37" s="310"/>
      <c r="BE37" s="310"/>
    </row>
    <row r="38" spans="1:57">
      <c r="A38" s="5">
        <v>7</v>
      </c>
      <c r="B38" s="7">
        <f t="shared" si="1"/>
        <v>6964.4417341861526</v>
      </c>
      <c r="C38" s="7">
        <f t="shared" si="2"/>
        <v>11028.024967096793</v>
      </c>
      <c r="D38" s="8">
        <f t="shared" si="3"/>
        <v>17992.466701282945</v>
      </c>
      <c r="E38" s="8">
        <f t="shared" si="4"/>
        <v>924494.21206995612</v>
      </c>
      <c r="F38" s="310"/>
      <c r="G38" s="421" t="s">
        <v>311</v>
      </c>
      <c r="H38" s="421"/>
      <c r="I38" s="479"/>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541">
        <f>BB34-BB37</f>
        <v>232208.82507994864</v>
      </c>
      <c r="BC38" s="310"/>
      <c r="BD38" s="310"/>
      <c r="BE38" s="310"/>
    </row>
    <row r="39" spans="1:57" ht="15">
      <c r="A39" s="5">
        <v>8</v>
      </c>
      <c r="B39" s="7">
        <f t="shared" si="1"/>
        <v>6882.3442336823209</v>
      </c>
      <c r="C39" s="7">
        <f t="shared" si="2"/>
        <v>11110.122467600624</v>
      </c>
      <c r="D39" s="8">
        <f t="shared" si="3"/>
        <v>17992.466701282945</v>
      </c>
      <c r="E39" s="8">
        <f t="shared" si="4"/>
        <v>913384.0896023555</v>
      </c>
      <c r="F39" s="310"/>
      <c r="G39" s="510" t="s">
        <v>312</v>
      </c>
      <c r="H39" s="421"/>
      <c r="I39" s="479"/>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row>
    <row r="40" spans="1:57">
      <c r="A40" s="5">
        <v>9</v>
      </c>
      <c r="B40" s="7">
        <f t="shared" si="1"/>
        <v>6799.6355630361386</v>
      </c>
      <c r="C40" s="7">
        <f t="shared" si="2"/>
        <v>11192.831138246805</v>
      </c>
      <c r="D40" s="8">
        <f t="shared" si="3"/>
        <v>17992.466701282945</v>
      </c>
      <c r="E40" s="8">
        <f t="shared" si="4"/>
        <v>902191.25846410869</v>
      </c>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t="s">
        <v>13</v>
      </c>
      <c r="AY40" s="310"/>
      <c r="AZ40" s="310"/>
      <c r="BA40" s="310"/>
      <c r="BB40" s="541">
        <f>BB33-BB38</f>
        <v>38240.00051239715</v>
      </c>
      <c r="BC40" s="310"/>
      <c r="BD40" s="310"/>
      <c r="BE40" s="310"/>
    </row>
    <row r="41" spans="1:57">
      <c r="A41" s="5">
        <v>10</v>
      </c>
      <c r="B41" s="7">
        <f t="shared" si="1"/>
        <v>6716.3111724264727</v>
      </c>
      <c r="C41" s="7">
        <f t="shared" si="2"/>
        <v>11276.155528856472</v>
      </c>
      <c r="D41" s="8">
        <f t="shared" si="3"/>
        <v>17992.466701282945</v>
      </c>
      <c r="E41" s="8">
        <f t="shared" si="4"/>
        <v>890915.10293525225</v>
      </c>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row>
    <row r="42" spans="1:57">
      <c r="A42" s="5">
        <v>11</v>
      </c>
      <c r="B42" s="7">
        <f t="shared" si="1"/>
        <v>6632.3664781613043</v>
      </c>
      <c r="C42" s="7">
        <f t="shared" si="2"/>
        <v>11360.100223121641</v>
      </c>
      <c r="D42" s="8">
        <f t="shared" si="3"/>
        <v>17992.466701282945</v>
      </c>
      <c r="E42" s="8">
        <f t="shared" si="4"/>
        <v>879555.00271213055</v>
      </c>
      <c r="F42" s="310"/>
      <c r="G42" s="517" t="s">
        <v>316</v>
      </c>
      <c r="H42" s="518"/>
      <c r="I42" s="518"/>
      <c r="J42" s="519"/>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7">
      <c r="A43" s="5">
        <v>12</v>
      </c>
      <c r="B43" s="7">
        <f t="shared" si="1"/>
        <v>6547.7968624255827</v>
      </c>
      <c r="C43" s="7">
        <f t="shared" si="2"/>
        <v>11444.669838857362</v>
      </c>
      <c r="D43" s="8">
        <f t="shared" si="3"/>
        <v>17992.466701282945</v>
      </c>
      <c r="E43" s="8">
        <f t="shared" si="4"/>
        <v>868110.33287327318</v>
      </c>
      <c r="F43" s="310"/>
      <c r="G43" s="520" t="s">
        <v>317</v>
      </c>
      <c r="H43" s="521" t="s">
        <v>318</v>
      </c>
      <c r="I43" s="521"/>
      <c r="J43" s="522"/>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row>
    <row r="44" spans="1:57">
      <c r="A44" s="5">
        <v>13</v>
      </c>
      <c r="B44" s="7">
        <f t="shared" si="1"/>
        <v>6462.5976730271987</v>
      </c>
      <c r="C44" s="7">
        <f t="shared" si="2"/>
        <v>11529.869028255747</v>
      </c>
      <c r="D44" s="8">
        <f t="shared" si="3"/>
        <v>17992.466701282945</v>
      </c>
      <c r="E44" s="8">
        <f t="shared" si="4"/>
        <v>856580.46384501748</v>
      </c>
      <c r="F44" s="310"/>
      <c r="G44" s="523" t="s">
        <v>319</v>
      </c>
      <c r="H44" s="524"/>
      <c r="I44" s="524"/>
      <c r="J44" s="525"/>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row>
    <row r="45" spans="1:57">
      <c r="A45" s="5">
        <v>14</v>
      </c>
      <c r="B45" s="7">
        <f t="shared" si="1"/>
        <v>6376.7642231410637</v>
      </c>
      <c r="C45" s="7">
        <f t="shared" si="2"/>
        <v>11615.70247814188</v>
      </c>
      <c r="D45" s="8">
        <f t="shared" si="3"/>
        <v>17992.466701282945</v>
      </c>
      <c r="E45" s="8">
        <f t="shared" si="4"/>
        <v>844964.76136687561</v>
      </c>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57">
      <c r="A46" s="5">
        <v>15</v>
      </c>
      <c r="B46" s="7">
        <f t="shared" si="1"/>
        <v>6290.2917910512888</v>
      </c>
      <c r="C46" s="7">
        <f t="shared" si="2"/>
        <v>11702.174910231657</v>
      </c>
      <c r="D46" s="8">
        <f t="shared" si="3"/>
        <v>17992.466701282945</v>
      </c>
      <c r="E46" s="8">
        <f t="shared" si="4"/>
        <v>833262.586456644</v>
      </c>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row>
    <row r="47" spans="1:57">
      <c r="A47" s="5">
        <v>16</v>
      </c>
      <c r="B47" s="7">
        <f t="shared" si="1"/>
        <v>6203.1756198914418</v>
      </c>
      <c r="C47" s="7">
        <f t="shared" si="2"/>
        <v>11789.291081391504</v>
      </c>
      <c r="D47" s="8">
        <f t="shared" si="3"/>
        <v>17992.466701282945</v>
      </c>
      <c r="E47" s="8">
        <f t="shared" si="4"/>
        <v>821473.29537525249</v>
      </c>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row>
    <row r="48" spans="1:57">
      <c r="A48" s="5">
        <v>17</v>
      </c>
      <c r="B48" s="7">
        <f t="shared" si="1"/>
        <v>6115.4109173828692</v>
      </c>
      <c r="C48" s="7">
        <f t="shared" si="2"/>
        <v>11877.055783900076</v>
      </c>
      <c r="D48" s="8">
        <f t="shared" si="3"/>
        <v>17992.466701282945</v>
      </c>
      <c r="E48" s="8">
        <f t="shared" si="4"/>
        <v>809596.23959135241</v>
      </c>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row>
    <row r="49" spans="1:57" ht="15" thickBot="1">
      <c r="A49" s="5">
        <v>18</v>
      </c>
      <c r="B49" s="7">
        <f t="shared" si="1"/>
        <v>6026.992855571074</v>
      </c>
      <c r="C49" s="7">
        <f t="shared" si="2"/>
        <v>11965.473845711871</v>
      </c>
      <c r="D49" s="8">
        <f t="shared" si="3"/>
        <v>17992.466701282945</v>
      </c>
      <c r="E49" s="8">
        <f t="shared" si="4"/>
        <v>797630.7657456405</v>
      </c>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row>
    <row r="50" spans="1:57">
      <c r="A50" s="5">
        <v>19</v>
      </c>
      <c r="B50" s="7">
        <f t="shared" si="1"/>
        <v>5937.9165705601299</v>
      </c>
      <c r="C50" s="7">
        <f t="shared" si="2"/>
        <v>12054.550130722815</v>
      </c>
      <c r="D50" s="8">
        <f t="shared" si="3"/>
        <v>17992.466701282945</v>
      </c>
      <c r="E50" s="8">
        <f t="shared" si="4"/>
        <v>785576.21561491769</v>
      </c>
      <c r="F50" s="310"/>
      <c r="G50" s="508"/>
      <c r="H50" s="508"/>
      <c r="I50" s="509"/>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1:57">
      <c r="A51" s="5">
        <v>20</v>
      </c>
      <c r="B51" s="7">
        <f t="shared" si="1"/>
        <v>5848.1771622451142</v>
      </c>
      <c r="C51" s="7">
        <f t="shared" si="2"/>
        <v>12144.289539037831</v>
      </c>
      <c r="D51" s="8">
        <f t="shared" si="3"/>
        <v>17992.466701282945</v>
      </c>
      <c r="E51" s="8">
        <f t="shared" si="4"/>
        <v>773431.92607587983</v>
      </c>
      <c r="F51" s="310"/>
      <c r="G51" s="421" t="s">
        <v>310</v>
      </c>
      <c r="H51" s="421"/>
      <c r="I51" s="479"/>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1:57">
      <c r="A52" s="5">
        <v>21</v>
      </c>
      <c r="B52" s="7">
        <f t="shared" si="1"/>
        <v>5757.7696940425531</v>
      </c>
      <c r="C52" s="7">
        <f t="shared" si="2"/>
        <v>12234.697007240393</v>
      </c>
      <c r="D52" s="8">
        <f t="shared" si="3"/>
        <v>17992.466701282945</v>
      </c>
      <c r="E52" s="8">
        <f t="shared" si="4"/>
        <v>761197.22906863946</v>
      </c>
      <c r="F52" s="310"/>
      <c r="G52" s="421" t="s">
        <v>311</v>
      </c>
      <c r="H52" s="421"/>
      <c r="I52" s="479"/>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row>
    <row r="53" spans="1:57" ht="15">
      <c r="A53" s="5">
        <v>22</v>
      </c>
      <c r="B53" s="7">
        <f t="shared" si="1"/>
        <v>5666.6891926188628</v>
      </c>
      <c r="C53" s="7">
        <f t="shared" si="2"/>
        <v>12325.777508664083</v>
      </c>
      <c r="D53" s="8">
        <f t="shared" si="3"/>
        <v>17992.466701282945</v>
      </c>
      <c r="E53" s="8">
        <f t="shared" si="4"/>
        <v>748871.45155997539</v>
      </c>
      <c r="F53" s="310"/>
      <c r="G53" s="510" t="s">
        <v>312</v>
      </c>
      <c r="H53" s="421"/>
      <c r="I53" s="479"/>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row>
    <row r="54" spans="1:57">
      <c r="A54" s="5">
        <v>23</v>
      </c>
      <c r="B54" s="7">
        <f t="shared" si="1"/>
        <v>5574.9306476167594</v>
      </c>
      <c r="C54" s="7">
        <f t="shared" si="2"/>
        <v>12417.536053666186</v>
      </c>
      <c r="D54" s="8">
        <f t="shared" si="3"/>
        <v>17992.466701282945</v>
      </c>
      <c r="E54" s="8">
        <f t="shared" si="4"/>
        <v>736453.91550630925</v>
      </c>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row>
    <row r="55" spans="1:57">
      <c r="A55" s="5">
        <v>24</v>
      </c>
      <c r="B55" s="7">
        <f t="shared" si="1"/>
        <v>5482.4890113796419</v>
      </c>
      <c r="C55" s="7">
        <f t="shared" si="2"/>
        <v>12509.977689903302</v>
      </c>
      <c r="D55" s="8">
        <f t="shared" si="3"/>
        <v>17992.466701282945</v>
      </c>
      <c r="E55" s="8">
        <f t="shared" si="4"/>
        <v>723943.9378164059</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row>
    <row r="56" spans="1:57" ht="15" thickBot="1">
      <c r="A56" s="5">
        <v>25</v>
      </c>
      <c r="B56" s="7">
        <f t="shared" si="1"/>
        <v>5389.3591986739175</v>
      </c>
      <c r="C56" s="7">
        <f t="shared" si="2"/>
        <v>12603.107502609028</v>
      </c>
      <c r="D56" s="8">
        <f t="shared" si="3"/>
        <v>17992.466701282945</v>
      </c>
      <c r="E56" s="8">
        <f t="shared" si="4"/>
        <v>711340.83031379688</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row>
    <row r="57" spans="1:57">
      <c r="A57" s="5">
        <v>26</v>
      </c>
      <c r="B57" s="7">
        <f t="shared" si="1"/>
        <v>5295.5360864092672</v>
      </c>
      <c r="C57" s="7">
        <f t="shared" si="2"/>
        <v>12696.930614873678</v>
      </c>
      <c r="D57" s="8">
        <f t="shared" si="3"/>
        <v>17992.466701282945</v>
      </c>
      <c r="E57" s="8">
        <f t="shared" si="4"/>
        <v>698643.89969892323</v>
      </c>
      <c r="F57" s="310"/>
      <c r="G57" s="310"/>
      <c r="H57" s="582" t="s">
        <v>320</v>
      </c>
      <c r="I57" s="565"/>
      <c r="J57" s="565"/>
      <c r="K57" s="565"/>
      <c r="L57" s="565"/>
      <c r="M57" s="566"/>
      <c r="N57" s="567"/>
      <c r="O57" s="568"/>
      <c r="P57" s="569"/>
      <c r="Q57" s="569"/>
      <c r="R57" s="569"/>
      <c r="S57" s="569"/>
      <c r="T57" s="569"/>
      <c r="U57" s="569"/>
      <c r="V57" s="569"/>
      <c r="W57" s="569"/>
      <c r="X57" s="569"/>
      <c r="Y57" s="569"/>
      <c r="Z57" s="569"/>
      <c r="AA57" s="57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row>
    <row r="58" spans="1:57">
      <c r="A58" s="5">
        <v>27</v>
      </c>
      <c r="B58" s="7">
        <f t="shared" si="1"/>
        <v>5201.0145133568139</v>
      </c>
      <c r="C58" s="7">
        <f t="shared" si="2"/>
        <v>12791.45218792613</v>
      </c>
      <c r="D58" s="8">
        <f t="shared" si="3"/>
        <v>17992.466701282945</v>
      </c>
      <c r="E58" s="8">
        <f t="shared" si="4"/>
        <v>685852.44751099707</v>
      </c>
      <c r="F58" s="310"/>
      <c r="G58" s="310"/>
      <c r="H58" s="583" t="s">
        <v>321</v>
      </c>
      <c r="I58" s="532"/>
      <c r="J58" s="532"/>
      <c r="K58" s="532"/>
      <c r="L58" s="532"/>
      <c r="M58" s="533"/>
      <c r="N58" s="534"/>
      <c r="O58" s="535"/>
      <c r="P58" s="343"/>
      <c r="Q58" s="343"/>
      <c r="R58" s="343"/>
      <c r="S58" s="343"/>
      <c r="T58" s="343"/>
      <c r="U58" s="343"/>
      <c r="V58" s="343"/>
      <c r="W58" s="343"/>
      <c r="X58" s="343"/>
      <c r="Y58" s="343"/>
      <c r="Z58" s="343"/>
      <c r="AA58" s="571"/>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row>
    <row r="59" spans="1:57">
      <c r="A59" s="5">
        <v>28</v>
      </c>
      <c r="B59" s="7">
        <f t="shared" si="1"/>
        <v>5105.789279865211</v>
      </c>
      <c r="C59" s="7">
        <f t="shared" si="2"/>
        <v>12886.677421417735</v>
      </c>
      <c r="D59" s="8">
        <f t="shared" si="3"/>
        <v>17992.466701282945</v>
      </c>
      <c r="E59" s="8">
        <f t="shared" si="4"/>
        <v>672965.77008957928</v>
      </c>
      <c r="F59" s="310"/>
      <c r="G59" s="310"/>
      <c r="H59" s="583" t="s">
        <v>322</v>
      </c>
      <c r="I59" s="533"/>
      <c r="J59" s="533"/>
      <c r="K59" s="533"/>
      <c r="L59" s="532"/>
      <c r="M59" s="533"/>
      <c r="N59" s="533"/>
      <c r="O59" s="535"/>
      <c r="P59" s="343"/>
      <c r="Q59" s="343"/>
      <c r="R59" s="343"/>
      <c r="S59" s="343"/>
      <c r="T59" s="343"/>
      <c r="U59" s="343"/>
      <c r="V59" s="343"/>
      <c r="W59" s="343"/>
      <c r="X59" s="343"/>
      <c r="Y59" s="343"/>
      <c r="Z59" s="343"/>
      <c r="AA59" s="571"/>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row>
    <row r="60" spans="1:57" ht="15" thickBot="1">
      <c r="A60" s="5">
        <v>29</v>
      </c>
      <c r="B60" s="7">
        <f t="shared" si="1"/>
        <v>5009.8551475746053</v>
      </c>
      <c r="C60" s="7">
        <f t="shared" si="2"/>
        <v>12982.611553708339</v>
      </c>
      <c r="D60" s="8">
        <f t="shared" si="3"/>
        <v>17992.466701282945</v>
      </c>
      <c r="E60" s="8">
        <f t="shared" si="4"/>
        <v>659983.15853587096</v>
      </c>
      <c r="F60" s="310"/>
      <c r="G60" s="310"/>
      <c r="H60" s="584" t="s">
        <v>323</v>
      </c>
      <c r="I60" s="572"/>
      <c r="J60" s="572"/>
      <c r="K60" s="572"/>
      <c r="L60" s="572"/>
      <c r="M60" s="573"/>
      <c r="N60" s="574"/>
      <c r="O60" s="575"/>
      <c r="P60" s="576"/>
      <c r="Q60" s="576"/>
      <c r="R60" s="576"/>
      <c r="S60" s="576"/>
      <c r="T60" s="576"/>
      <c r="U60" s="576"/>
      <c r="V60" s="576"/>
      <c r="W60" s="576"/>
      <c r="X60" s="576"/>
      <c r="Y60" s="576"/>
      <c r="Z60" s="576"/>
      <c r="AA60" s="577"/>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row>
    <row r="61" spans="1:57">
      <c r="A61" s="5">
        <v>30</v>
      </c>
      <c r="B61" s="7">
        <f t="shared" si="1"/>
        <v>4913.206839128472</v>
      </c>
      <c r="C61" s="7">
        <f t="shared" si="2"/>
        <v>13079.259862154473</v>
      </c>
      <c r="D61" s="8">
        <f t="shared" si="3"/>
        <v>17992.466701282945</v>
      </c>
      <c r="E61" s="8">
        <f t="shared" si="4"/>
        <v>646903.89867371647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row>
    <row r="62" spans="1:57">
      <c r="A62" s="5">
        <v>31</v>
      </c>
      <c r="B62" s="7">
        <f t="shared" si="1"/>
        <v>4815.8390378833083</v>
      </c>
      <c r="C62" s="7">
        <f t="shared" si="2"/>
        <v>13176.627663399637</v>
      </c>
      <c r="D62" s="8">
        <f t="shared" si="3"/>
        <v>17992.466701282945</v>
      </c>
      <c r="E62" s="8">
        <f t="shared" si="4"/>
        <v>633727.27101031679</v>
      </c>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row>
    <row r="63" spans="1:57">
      <c r="A63" s="5">
        <v>32</v>
      </c>
      <c r="B63" s="7">
        <f t="shared" si="1"/>
        <v>4717.7463876161637</v>
      </c>
      <c r="C63" s="7">
        <f t="shared" si="2"/>
        <v>13274.720313666781</v>
      </c>
      <c r="D63" s="8">
        <f t="shared" si="3"/>
        <v>17992.466701282945</v>
      </c>
      <c r="E63" s="8">
        <f t="shared" si="4"/>
        <v>620452.55069665005</v>
      </c>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row>
    <row r="64" spans="1:57">
      <c r="A64" s="5">
        <v>33</v>
      </c>
      <c r="B64" s="7">
        <f t="shared" ref="B64:B95" si="5">E63*AZ109</f>
        <v>4618.9234922299929</v>
      </c>
      <c r="C64" s="7">
        <f t="shared" si="2"/>
        <v>13373.543209052952</v>
      </c>
      <c r="D64" s="8">
        <f t="shared" si="3"/>
        <v>17992.466701282945</v>
      </c>
      <c r="E64" s="8">
        <f t="shared" si="4"/>
        <v>607079.00748759706</v>
      </c>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row>
    <row r="65" spans="1:66">
      <c r="A65" s="5">
        <v>34</v>
      </c>
      <c r="B65" s="7">
        <f t="shared" si="5"/>
        <v>4519.3649154568129</v>
      </c>
      <c r="C65" s="7">
        <f t="shared" si="2"/>
        <v>13473.101785826133</v>
      </c>
      <c r="D65" s="8">
        <f t="shared" si="3"/>
        <v>17992.466701282945</v>
      </c>
      <c r="E65" s="8">
        <f t="shared" si="4"/>
        <v>593605.90570177091</v>
      </c>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row>
    <row r="66" spans="1:66">
      <c r="A66" s="5">
        <v>35</v>
      </c>
      <c r="B66" s="7">
        <f t="shared" si="5"/>
        <v>4419.0651805586576</v>
      </c>
      <c r="C66" s="7">
        <f t="shared" si="2"/>
        <v>13573.401520724288</v>
      </c>
      <c r="D66" s="8">
        <f t="shared" si="3"/>
        <v>17992.466701282945</v>
      </c>
      <c r="E66" s="8">
        <f t="shared" si="4"/>
        <v>580032.50418104662</v>
      </c>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row>
    <row r="67" spans="1:66">
      <c r="A67" s="5">
        <v>36</v>
      </c>
      <c r="B67" s="7">
        <f t="shared" si="5"/>
        <v>4318.0187700262977</v>
      </c>
      <c r="C67" s="7">
        <f t="shared" si="2"/>
        <v>13674.447931256647</v>
      </c>
      <c r="D67" s="8">
        <f t="shared" si="3"/>
        <v>17992.466701282945</v>
      </c>
      <c r="E67" s="8">
        <f t="shared" si="4"/>
        <v>566358.05624979001</v>
      </c>
      <c r="F67" s="310"/>
      <c r="G67" s="517" t="s">
        <v>316</v>
      </c>
      <c r="H67" s="518"/>
      <c r="I67" s="518"/>
      <c r="J67" s="519"/>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row>
    <row r="68" spans="1:66">
      <c r="A68" s="5">
        <v>37</v>
      </c>
      <c r="B68" s="7">
        <f t="shared" si="5"/>
        <v>4216.2201252757213</v>
      </c>
      <c r="C68" s="7">
        <f t="shared" si="2"/>
        <v>13776.246576007223</v>
      </c>
      <c r="D68" s="8">
        <f t="shared" si="3"/>
        <v>17992.466701282945</v>
      </c>
      <c r="E68" s="8">
        <f t="shared" si="4"/>
        <v>552581.80967378279</v>
      </c>
      <c r="F68" s="310"/>
      <c r="G68" s="520" t="s">
        <v>317</v>
      </c>
      <c r="H68" s="521" t="s">
        <v>318</v>
      </c>
      <c r="I68" s="521"/>
      <c r="J68" s="522"/>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row>
    <row r="69" spans="1:66">
      <c r="A69" s="5">
        <v>38</v>
      </c>
      <c r="B69" s="7">
        <f t="shared" si="5"/>
        <v>4113.6636463423574</v>
      </c>
      <c r="C69" s="7">
        <f t="shared" si="2"/>
        <v>13878.803054940588</v>
      </c>
      <c r="D69" s="8">
        <f t="shared" si="3"/>
        <v>17992.466701282945</v>
      </c>
      <c r="E69" s="8">
        <f t="shared" si="4"/>
        <v>538703.00661884225</v>
      </c>
      <c r="F69" s="310"/>
      <c r="G69" s="523" t="s">
        <v>319</v>
      </c>
      <c r="H69" s="524"/>
      <c r="I69" s="524"/>
      <c r="J69" s="525"/>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row>
    <row r="70" spans="1:66">
      <c r="A70" s="5">
        <v>39</v>
      </c>
      <c r="B70" s="7">
        <f t="shared" si="5"/>
        <v>4010.3436915730199</v>
      </c>
      <c r="C70" s="7">
        <f t="shared" si="2"/>
        <v>13982.123009709925</v>
      </c>
      <c r="D70" s="8">
        <f t="shared" si="3"/>
        <v>17992.466701282945</v>
      </c>
      <c r="E70" s="8">
        <f t="shared" si="4"/>
        <v>524720.88360913238</v>
      </c>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row>
    <row r="71" spans="1:66">
      <c r="A71" s="5">
        <v>40</v>
      </c>
      <c r="B71" s="7">
        <f t="shared" si="5"/>
        <v>3906.2545773155562</v>
      </c>
      <c r="C71" s="7">
        <f t="shared" si="2"/>
        <v>14086.212123967389</v>
      </c>
      <c r="D71" s="8">
        <f t="shared" si="3"/>
        <v>17992.466701282945</v>
      </c>
      <c r="E71" s="8">
        <f t="shared" si="4"/>
        <v>510634.67148516496</v>
      </c>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row>
    <row r="72" spans="1:66">
      <c r="A72" s="5">
        <v>41</v>
      </c>
      <c r="B72" s="7">
        <f t="shared" si="5"/>
        <v>3801.3905776061915</v>
      </c>
      <c r="C72" s="7">
        <f t="shared" si="2"/>
        <v>14191.076123676754</v>
      </c>
      <c r="D72" s="8">
        <f t="shared" si="3"/>
        <v>17992.466701282945</v>
      </c>
      <c r="E72" s="8">
        <f t="shared" si="4"/>
        <v>496443.59536148823</v>
      </c>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row>
    <row r="73" spans="1:66">
      <c r="A73" s="5">
        <v>42</v>
      </c>
      <c r="B73" s="7">
        <f t="shared" si="5"/>
        <v>3695.745923854543</v>
      </c>
      <c r="C73" s="7">
        <f t="shared" si="2"/>
        <v>14296.720777428402</v>
      </c>
      <c r="D73" s="8">
        <f t="shared" si="3"/>
        <v>17992.466701282945</v>
      </c>
      <c r="E73" s="8">
        <f t="shared" si="4"/>
        <v>482146.87458405981</v>
      </c>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row>
    <row r="74" spans="1:66">
      <c r="A74" s="5">
        <v>43</v>
      </c>
      <c r="B74" s="7">
        <f t="shared" si="5"/>
        <v>3589.314804526286</v>
      </c>
      <c r="C74" s="7">
        <f t="shared" si="2"/>
        <v>14403.151896756659</v>
      </c>
      <c r="D74" s="8">
        <f t="shared" si="3"/>
        <v>17992.466701282945</v>
      </c>
      <c r="E74" s="8">
        <f t="shared" si="4"/>
        <v>467743.72268730315</v>
      </c>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row>
    <row r="75" spans="1:66">
      <c r="A75" s="5">
        <v>44</v>
      </c>
      <c r="B75" s="7">
        <f t="shared" si="5"/>
        <v>3482.0913648234605</v>
      </c>
      <c r="C75" s="7">
        <f t="shared" si="2"/>
        <v>14510.375336459485</v>
      </c>
      <c r="D75" s="8">
        <f t="shared" si="3"/>
        <v>17992.466701282945</v>
      </c>
      <c r="E75" s="8">
        <f t="shared" si="4"/>
        <v>453233.34735084366</v>
      </c>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f>E8</f>
        <v>9</v>
      </c>
      <c r="AZ75" s="310">
        <f>(400+AY75)/400</f>
        <v>1.0225</v>
      </c>
      <c r="BA75" s="310"/>
      <c r="BB75" s="310"/>
      <c r="BC75" s="310"/>
      <c r="BD75" s="310"/>
      <c r="BE75" s="310"/>
      <c r="BM75" s="276">
        <f>AZ75^0.333333333333333</f>
        <v>1.0074444427491576</v>
      </c>
      <c r="BN75" s="276">
        <f>(BM75-1)*1200</f>
        <v>8.9333312989890779</v>
      </c>
    </row>
    <row r="76" spans="1:66">
      <c r="A76" s="5">
        <v>45</v>
      </c>
      <c r="B76" s="7">
        <f t="shared" si="5"/>
        <v>3374.0697063624002</v>
      </c>
      <c r="C76" s="7">
        <f t="shared" si="2"/>
        <v>14618.396994920546</v>
      </c>
      <c r="D76" s="8">
        <f t="shared" si="3"/>
        <v>17992.466701282945</v>
      </c>
      <c r="E76" s="8">
        <f t="shared" si="4"/>
        <v>438614.95035592309</v>
      </c>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f>BN75</f>
        <v>8.9333312989890779</v>
      </c>
      <c r="AZ76" s="310">
        <f>1*1/12*AY76/100</f>
        <v>7.4444427491575649E-3</v>
      </c>
      <c r="BA76" s="310"/>
      <c r="BB76" s="310"/>
      <c r="BC76" s="310"/>
      <c r="BD76" s="310"/>
      <c r="BE76" s="310"/>
    </row>
    <row r="77" spans="1:66">
      <c r="A77" s="5">
        <v>46</v>
      </c>
      <c r="B77" s="7">
        <f t="shared" si="5"/>
        <v>3265.2438868492568</v>
      </c>
      <c r="C77" s="7">
        <f t="shared" si="2"/>
        <v>14727.222814433688</v>
      </c>
      <c r="D77" s="8">
        <f t="shared" si="3"/>
        <v>17992.466701282945</v>
      </c>
      <c r="E77" s="8">
        <f t="shared" si="4"/>
        <v>423887.72754148941</v>
      </c>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f>AY76</f>
        <v>8.9333312989890779</v>
      </c>
      <c r="AZ77" s="310">
        <f>AZ76</f>
        <v>7.4444427491575649E-3</v>
      </c>
      <c r="BA77" s="310"/>
      <c r="BB77" s="310"/>
      <c r="BC77" s="310"/>
      <c r="BD77" s="310"/>
      <c r="BE77" s="310"/>
    </row>
    <row r="78" spans="1:66">
      <c r="A78" s="5">
        <v>47</v>
      </c>
      <c r="B78" s="7">
        <f t="shared" si="5"/>
        <v>3155.607919753118</v>
      </c>
      <c r="C78" s="7">
        <f t="shared" si="2"/>
        <v>14836.858781529827</v>
      </c>
      <c r="D78" s="8">
        <f t="shared" si="3"/>
        <v>17992.466701282945</v>
      </c>
      <c r="E78" s="8">
        <f t="shared" si="4"/>
        <v>409050.86875995959</v>
      </c>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f t="shared" ref="AY78:AY141" si="6">AY77</f>
        <v>8.9333312989890779</v>
      </c>
      <c r="AZ78" s="310">
        <f t="shared" ref="AZ78:AZ141" si="7">AZ77</f>
        <v>7.4444427491575649E-3</v>
      </c>
      <c r="BA78" s="310"/>
      <c r="BB78" s="310"/>
      <c r="BC78" s="310"/>
      <c r="BD78" s="310"/>
      <c r="BE78" s="310"/>
    </row>
    <row r="79" spans="1:66">
      <c r="A79" s="5">
        <v>48</v>
      </c>
      <c r="B79" s="7">
        <f t="shared" si="5"/>
        <v>3045.155773976684</v>
      </c>
      <c r="C79" s="7">
        <f t="shared" si="2"/>
        <v>14947.310927306262</v>
      </c>
      <c r="D79" s="8">
        <f t="shared" si="3"/>
        <v>17992.466701282945</v>
      </c>
      <c r="E79" s="8">
        <f t="shared" si="4"/>
        <v>394103.55783265334</v>
      </c>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f t="shared" si="6"/>
        <v>8.9333312989890779</v>
      </c>
      <c r="AZ79" s="310">
        <f t="shared" si="7"/>
        <v>7.4444427491575649E-3</v>
      </c>
      <c r="BA79" s="310"/>
      <c r="BB79" s="310"/>
      <c r="BC79" s="310"/>
      <c r="BD79" s="310"/>
      <c r="BE79" s="310"/>
    </row>
    <row r="80" spans="1:66" ht="15" thickBot="1">
      <c r="A80" s="5">
        <v>49</v>
      </c>
      <c r="B80" s="7">
        <f t="shared" si="5"/>
        <v>2933.8813735244953</v>
      </c>
      <c r="C80" s="7">
        <f t="shared" si="2"/>
        <v>15058.58532775845</v>
      </c>
      <c r="D80" s="8">
        <f t="shared" si="3"/>
        <v>17992.466701282945</v>
      </c>
      <c r="E80" s="8">
        <f t="shared" si="4"/>
        <v>379044.97250489489</v>
      </c>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f t="shared" si="6"/>
        <v>8.9333312989890779</v>
      </c>
      <c r="AZ80" s="310">
        <f t="shared" si="7"/>
        <v>7.4444427491575649E-3</v>
      </c>
      <c r="BA80" s="310"/>
      <c r="BB80" s="310"/>
      <c r="BC80" s="310"/>
      <c r="BD80" s="310"/>
      <c r="BE80" s="310"/>
    </row>
    <row r="81" spans="1:57">
      <c r="A81" s="5">
        <v>50</v>
      </c>
      <c r="B81" s="7">
        <f t="shared" si="5"/>
        <v>2821.7785971686935</v>
      </c>
      <c r="C81" s="7">
        <f t="shared" si="2"/>
        <v>15170.688104114251</v>
      </c>
      <c r="D81" s="8">
        <f t="shared" si="3"/>
        <v>17992.466701282945</v>
      </c>
      <c r="E81" s="8">
        <f t="shared" si="4"/>
        <v>363874.28440078063</v>
      </c>
      <c r="F81" s="508"/>
      <c r="G81" s="508"/>
      <c r="H81" s="509"/>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f t="shared" si="6"/>
        <v>8.9333312989890779</v>
      </c>
      <c r="AZ81" s="310">
        <f t="shared" si="7"/>
        <v>7.4444427491575649E-3</v>
      </c>
      <c r="BA81" s="310"/>
      <c r="BB81" s="310"/>
      <c r="BC81" s="310"/>
      <c r="BD81" s="310"/>
      <c r="BE81" s="310"/>
    </row>
    <row r="82" spans="1:57">
      <c r="A82" s="5">
        <v>51</v>
      </c>
      <c r="B82" s="7">
        <f t="shared" si="5"/>
        <v>2708.8412781122888</v>
      </c>
      <c r="C82" s="7">
        <f t="shared" si="2"/>
        <v>15283.625423170655</v>
      </c>
      <c r="D82" s="8">
        <f t="shared" si="3"/>
        <v>17992.466701282945</v>
      </c>
      <c r="E82" s="8">
        <f t="shared" si="4"/>
        <v>348590.65897760994</v>
      </c>
      <c r="F82" s="421" t="s">
        <v>310</v>
      </c>
      <c r="G82" s="421"/>
      <c r="H82" s="479"/>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f t="shared" si="6"/>
        <v>8.9333312989890779</v>
      </c>
      <c r="AZ82" s="310">
        <f t="shared" si="7"/>
        <v>7.4444427491575649E-3</v>
      </c>
      <c r="BA82" s="310"/>
      <c r="BB82" s="310"/>
      <c r="BC82" s="310"/>
      <c r="BD82" s="310"/>
      <c r="BE82" s="310"/>
    </row>
    <row r="83" spans="1:57">
      <c r="A83" s="5">
        <v>52</v>
      </c>
      <c r="B83" s="7">
        <f t="shared" si="5"/>
        <v>2595.0632036499255</v>
      </c>
      <c r="C83" s="7">
        <f t="shared" si="2"/>
        <v>15397.403497633019</v>
      </c>
      <c r="D83" s="8">
        <f t="shared" si="3"/>
        <v>17992.466701282945</v>
      </c>
      <c r="E83" s="8">
        <f t="shared" si="4"/>
        <v>333193.25547997694</v>
      </c>
      <c r="F83" s="421" t="s">
        <v>311</v>
      </c>
      <c r="G83" s="421"/>
      <c r="H83" s="479"/>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f t="shared" si="6"/>
        <v>8.9333312989890779</v>
      </c>
      <c r="AZ83" s="310">
        <f t="shared" si="7"/>
        <v>7.4444427491575649E-3</v>
      </c>
      <c r="BA83" s="310"/>
      <c r="BB83" s="310"/>
      <c r="BC83" s="310"/>
      <c r="BD83" s="310"/>
      <c r="BE83" s="310"/>
    </row>
    <row r="84" spans="1:57" ht="15">
      <c r="A84" s="5">
        <v>53</v>
      </c>
      <c r="B84" s="7">
        <f t="shared" si="5"/>
        <v>2480.4381148261186</v>
      </c>
      <c r="C84" s="7">
        <f t="shared" si="2"/>
        <v>15512.028586456827</v>
      </c>
      <c r="D84" s="8">
        <f t="shared" si="3"/>
        <v>17992.466701282945</v>
      </c>
      <c r="E84" s="8">
        <f t="shared" si="4"/>
        <v>317681.2268935201</v>
      </c>
      <c r="F84" s="510" t="s">
        <v>312</v>
      </c>
      <c r="G84" s="421"/>
      <c r="H84" s="479"/>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f t="shared" si="6"/>
        <v>8.9333312989890779</v>
      </c>
      <c r="AZ84" s="310">
        <f t="shared" si="7"/>
        <v>7.4444427491575649E-3</v>
      </c>
      <c r="BA84" s="310"/>
      <c r="BB84" s="310"/>
      <c r="BC84" s="310"/>
      <c r="BD84" s="310"/>
      <c r="BE84" s="310"/>
    </row>
    <row r="85" spans="1:57">
      <c r="A85" s="5">
        <v>54</v>
      </c>
      <c r="B85" s="7">
        <f t="shared" si="5"/>
        <v>2364.959706090945</v>
      </c>
      <c r="C85" s="7">
        <f t="shared" si="2"/>
        <v>15627.506995192</v>
      </c>
      <c r="D85" s="8">
        <f t="shared" si="3"/>
        <v>17992.466701282945</v>
      </c>
      <c r="E85" s="8">
        <f t="shared" si="4"/>
        <v>302053.71989832813</v>
      </c>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f t="shared" si="6"/>
        <v>8.9333312989890779</v>
      </c>
      <c r="AZ85" s="310">
        <f t="shared" si="7"/>
        <v>7.4444427491575649E-3</v>
      </c>
      <c r="BA85" s="310"/>
      <c r="BB85" s="310"/>
      <c r="BC85" s="310"/>
      <c r="BD85" s="310"/>
      <c r="BE85" s="310"/>
    </row>
    <row r="86" spans="1:57">
      <c r="A86" s="5">
        <v>55</v>
      </c>
      <c r="B86" s="7">
        <f t="shared" si="5"/>
        <v>2248.621624953179</v>
      </c>
      <c r="C86" s="7">
        <f t="shared" si="2"/>
        <v>15743.845076329766</v>
      </c>
      <c r="D86" s="8">
        <f t="shared" si="3"/>
        <v>17992.466701282945</v>
      </c>
      <c r="E86" s="8">
        <f t="shared" si="4"/>
        <v>286309.87482199835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0">
        <f t="shared" si="6"/>
        <v>8.9333312989890779</v>
      </c>
      <c r="AZ86" s="310">
        <f t="shared" si="7"/>
        <v>7.4444427491575649E-3</v>
      </c>
      <c r="BA86" s="310"/>
      <c r="BB86" s="310"/>
      <c r="BC86" s="310"/>
      <c r="BD86" s="310"/>
      <c r="BE86" s="310"/>
    </row>
    <row r="87" spans="1:57">
      <c r="A87" s="5">
        <v>56</v>
      </c>
      <c r="B87" s="7">
        <f t="shared" si="5"/>
        <v>2131.4174716308357</v>
      </c>
      <c r="C87" s="7">
        <f t="shared" si="2"/>
        <v>15861.04922965211</v>
      </c>
      <c r="D87" s="8">
        <f t="shared" si="3"/>
        <v>17992.466701282945</v>
      </c>
      <c r="E87" s="8">
        <f t="shared" si="4"/>
        <v>270448.82559234626</v>
      </c>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f t="shared" si="6"/>
        <v>8.9333312989890779</v>
      </c>
      <c r="AZ87" s="310">
        <f t="shared" si="7"/>
        <v>7.4444427491575649E-3</v>
      </c>
      <c r="BA87" s="310"/>
      <c r="BB87" s="310"/>
      <c r="BC87" s="310"/>
      <c r="BD87" s="310"/>
      <c r="BE87" s="310"/>
    </row>
    <row r="88" spans="1:57">
      <c r="A88" s="5">
        <v>57</v>
      </c>
      <c r="B88" s="7">
        <f t="shared" si="5"/>
        <v>2013.340798699121</v>
      </c>
      <c r="C88" s="7">
        <f t="shared" si="2"/>
        <v>15979.125902583824</v>
      </c>
      <c r="D88" s="8">
        <f t="shared" si="3"/>
        <v>17992.466701282945</v>
      </c>
      <c r="E88" s="8">
        <f t="shared" si="4"/>
        <v>254469.69968976243</v>
      </c>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f t="shared" si="6"/>
        <v>8.9333312989890779</v>
      </c>
      <c r="AZ88" s="310">
        <f t="shared" si="7"/>
        <v>7.4444427491575649E-3</v>
      </c>
      <c r="BA88" s="310"/>
      <c r="BB88" s="310"/>
      <c r="BC88" s="310"/>
      <c r="BD88" s="310"/>
      <c r="BE88" s="310"/>
    </row>
    <row r="89" spans="1:57">
      <c r="A89" s="5">
        <v>58</v>
      </c>
      <c r="B89" s="7">
        <f t="shared" si="5"/>
        <v>1894.385110735755</v>
      </c>
      <c r="C89" s="7">
        <f t="shared" si="2"/>
        <v>16098.08159054719</v>
      </c>
      <c r="D89" s="8">
        <f t="shared" si="3"/>
        <v>17992.466701282945</v>
      </c>
      <c r="E89" s="8">
        <f t="shared" si="4"/>
        <v>238371.61809921524</v>
      </c>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f t="shared" si="6"/>
        <v>8.9333312989890779</v>
      </c>
      <c r="AZ89" s="310">
        <f t="shared" si="7"/>
        <v>7.4444427491575649E-3</v>
      </c>
      <c r="BA89" s="310"/>
      <c r="BB89" s="310"/>
      <c r="BC89" s="310"/>
      <c r="BD89" s="310"/>
      <c r="BE89" s="310"/>
    </row>
    <row r="90" spans="1:57">
      <c r="A90" s="5">
        <v>59</v>
      </c>
      <c r="B90" s="7">
        <f t="shared" si="5"/>
        <v>1774.5438639636591</v>
      </c>
      <c r="C90" s="7">
        <f t="shared" si="2"/>
        <v>16217.922837319285</v>
      </c>
      <c r="D90" s="8">
        <f t="shared" si="3"/>
        <v>17992.466701282945</v>
      </c>
      <c r="E90" s="8">
        <f t="shared" si="4"/>
        <v>222153.69526189595</v>
      </c>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f t="shared" si="6"/>
        <v>8.9333312989890779</v>
      </c>
      <c r="AZ90" s="310">
        <f t="shared" si="7"/>
        <v>7.4444427491575649E-3</v>
      </c>
      <c r="BA90" s="310"/>
      <c r="BB90" s="310"/>
      <c r="BC90" s="310"/>
      <c r="BD90" s="310"/>
      <c r="BE90" s="310"/>
    </row>
    <row r="91" spans="1:57">
      <c r="A91" s="5">
        <v>60</v>
      </c>
      <c r="B91" s="7">
        <f t="shared" si="5"/>
        <v>1653.8104658909806</v>
      </c>
      <c r="C91" s="7">
        <f t="shared" si="2"/>
        <v>16338.656235391965</v>
      </c>
      <c r="D91" s="8">
        <f t="shared" si="3"/>
        <v>17992.466701282945</v>
      </c>
      <c r="E91" s="8">
        <f t="shared" si="4"/>
        <v>205815.03902650398</v>
      </c>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f t="shared" si="6"/>
        <v>8.9333312989890779</v>
      </c>
      <c r="AZ91" s="310">
        <f t="shared" si="7"/>
        <v>7.4444427491575649E-3</v>
      </c>
      <c r="BA91" s="310"/>
      <c r="BB91" s="310"/>
      <c r="BC91" s="310"/>
      <c r="BD91" s="310"/>
      <c r="BE91" s="310"/>
    </row>
    <row r="92" spans="1:57">
      <c r="A92" s="5">
        <v>61</v>
      </c>
      <c r="B92" s="7">
        <f t="shared" si="5"/>
        <v>1532.1782749484387</v>
      </c>
      <c r="C92" s="7">
        <f t="shared" si="2"/>
        <v>16460.288426334508</v>
      </c>
      <c r="D92" s="8">
        <f t="shared" si="3"/>
        <v>17992.466701282945</v>
      </c>
      <c r="E92" s="8">
        <f t="shared" si="4"/>
        <v>189354.75060016947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f t="shared" si="6"/>
        <v>8.9333312989890779</v>
      </c>
      <c r="AZ92" s="310">
        <f t="shared" si="7"/>
        <v>7.4444427491575649E-3</v>
      </c>
      <c r="BA92" s="310"/>
      <c r="BB92" s="310"/>
      <c r="BC92" s="310"/>
      <c r="BD92" s="310"/>
      <c r="BE92" s="310"/>
    </row>
    <row r="93" spans="1:57">
      <c r="A93" s="5">
        <v>62</v>
      </c>
      <c r="B93" s="7">
        <f t="shared" si="5"/>
        <v>1409.6406001239707</v>
      </c>
      <c r="C93" s="7">
        <f t="shared" si="2"/>
        <v>16582.826101158975</v>
      </c>
      <c r="D93" s="8">
        <f t="shared" si="3"/>
        <v>17992.466701282945</v>
      </c>
      <c r="E93" s="8">
        <f t="shared" si="4"/>
        <v>172771.92449901049</v>
      </c>
      <c r="F93" s="310"/>
      <c r="G93" s="517" t="s">
        <v>316</v>
      </c>
      <c r="H93" s="518"/>
      <c r="I93" s="518"/>
      <c r="J93" s="519"/>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0">
        <f t="shared" si="6"/>
        <v>8.9333312989890779</v>
      </c>
      <c r="AZ93" s="310">
        <f t="shared" si="7"/>
        <v>7.4444427491575649E-3</v>
      </c>
      <c r="BA93" s="310"/>
      <c r="BB93" s="310"/>
      <c r="BC93" s="310"/>
      <c r="BD93" s="310"/>
      <c r="BE93" s="310"/>
    </row>
    <row r="94" spans="1:57">
      <c r="A94" s="5">
        <v>63</v>
      </c>
      <c r="B94" s="7">
        <f t="shared" si="5"/>
        <v>1286.1907005946568</v>
      </c>
      <c r="C94" s="7">
        <f t="shared" si="2"/>
        <v>16706.276000688289</v>
      </c>
      <c r="D94" s="8">
        <f t="shared" si="3"/>
        <v>17992.466701282945</v>
      </c>
      <c r="E94" s="8">
        <f t="shared" si="4"/>
        <v>156065.6484983222</v>
      </c>
      <c r="F94" s="310"/>
      <c r="G94" s="520" t="s">
        <v>317</v>
      </c>
      <c r="H94" s="521" t="s">
        <v>318</v>
      </c>
      <c r="I94" s="521"/>
      <c r="J94" s="522"/>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f t="shared" si="6"/>
        <v>8.9333312989890779</v>
      </c>
      <c r="AZ94" s="310">
        <f t="shared" si="7"/>
        <v>7.4444427491575649E-3</v>
      </c>
      <c r="BA94" s="310"/>
      <c r="BB94" s="310"/>
      <c r="BC94" s="310"/>
      <c r="BD94" s="310"/>
      <c r="BE94" s="310"/>
    </row>
    <row r="95" spans="1:57">
      <c r="A95" s="5">
        <v>64</v>
      </c>
      <c r="B95" s="7">
        <f t="shared" si="5"/>
        <v>1161.8217853559079</v>
      </c>
      <c r="C95" s="7">
        <f t="shared" si="2"/>
        <v>16830.644915927038</v>
      </c>
      <c r="D95" s="8">
        <f t="shared" si="3"/>
        <v>17992.466701282945</v>
      </c>
      <c r="E95" s="8">
        <f t="shared" si="4"/>
        <v>139235.00358239518</v>
      </c>
      <c r="F95" s="310"/>
      <c r="G95" s="523" t="s">
        <v>319</v>
      </c>
      <c r="H95" s="524"/>
      <c r="I95" s="524"/>
      <c r="J95" s="525"/>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f t="shared" si="6"/>
        <v>8.9333312989890779</v>
      </c>
      <c r="AZ95" s="310">
        <f t="shared" si="7"/>
        <v>7.4444427491575649E-3</v>
      </c>
      <c r="BA95" s="310"/>
      <c r="BB95" s="310"/>
      <c r="BC95" s="310"/>
      <c r="BD95" s="310"/>
      <c r="BE95" s="310"/>
    </row>
    <row r="96" spans="1:57">
      <c r="A96" s="5">
        <v>65</v>
      </c>
      <c r="B96" s="7">
        <f t="shared" ref="B96:B127" si="8">E95*AZ141</f>
        <v>1036.5270128478894</v>
      </c>
      <c r="C96" s="7">
        <f t="shared" si="2"/>
        <v>16955.939688435057</v>
      </c>
      <c r="D96" s="8">
        <f t="shared" si="3"/>
        <v>17992.466701282945</v>
      </c>
      <c r="E96" s="8">
        <f t="shared" si="4"/>
        <v>122279.06389396012</v>
      </c>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f t="shared" si="6"/>
        <v>8.9333312989890779</v>
      </c>
      <c r="AZ96" s="310">
        <f t="shared" si="7"/>
        <v>7.4444427491575649E-3</v>
      </c>
      <c r="BA96" s="310"/>
      <c r="BB96" s="310"/>
      <c r="BC96" s="310"/>
      <c r="BD96" s="310"/>
      <c r="BE96" s="310"/>
    </row>
    <row r="97" spans="1:57">
      <c r="A97" s="5">
        <v>66</v>
      </c>
      <c r="B97" s="7">
        <f t="shared" si="8"/>
        <v>910.29949057916599</v>
      </c>
      <c r="C97" s="7">
        <f t="shared" si="2"/>
        <v>17082.167210703778</v>
      </c>
      <c r="D97" s="8">
        <f t="shared" si="3"/>
        <v>17992.466701282945</v>
      </c>
      <c r="E97" s="8">
        <f t="shared" si="4"/>
        <v>105196.89668325635</v>
      </c>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310"/>
      <c r="AY97" s="310">
        <f t="shared" si="6"/>
        <v>8.9333312989890779</v>
      </c>
      <c r="AZ97" s="310">
        <f t="shared" si="7"/>
        <v>7.4444427491575649E-3</v>
      </c>
      <c r="BA97" s="310"/>
      <c r="BB97" s="310"/>
      <c r="BC97" s="310"/>
      <c r="BD97" s="310"/>
      <c r="BE97" s="310"/>
    </row>
    <row r="98" spans="1:57">
      <c r="A98" s="5">
        <v>67</v>
      </c>
      <c r="B98" s="7">
        <f t="shared" si="8"/>
        <v>783.13227474754524</v>
      </c>
      <c r="C98" s="7">
        <f t="shared" ref="C98:C151" si="9">D98-B98</f>
        <v>17209.334426535399</v>
      </c>
      <c r="D98" s="8">
        <f t="shared" ref="D98:D151" si="10">D97</f>
        <v>17992.466701282945</v>
      </c>
      <c r="E98" s="8">
        <f t="shared" ref="E98:E151" si="11">E97-C98</f>
        <v>87987.56225672095</v>
      </c>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f t="shared" si="6"/>
        <v>8.9333312989890779</v>
      </c>
      <c r="AZ98" s="310">
        <f t="shared" si="7"/>
        <v>7.4444427491575649E-3</v>
      </c>
      <c r="BA98" s="310"/>
      <c r="BB98" s="310"/>
      <c r="BC98" s="310"/>
      <c r="BD98" s="310"/>
      <c r="BE98" s="310"/>
    </row>
    <row r="99" spans="1:57">
      <c r="A99" s="5">
        <v>68</v>
      </c>
      <c r="B99" s="7">
        <f t="shared" si="8"/>
        <v>655.01836985809609</v>
      </c>
      <c r="C99" s="7">
        <f t="shared" si="9"/>
        <v>17337.44833142485</v>
      </c>
      <c r="D99" s="8">
        <f t="shared" si="10"/>
        <v>17992.466701282945</v>
      </c>
      <c r="E99" s="8">
        <f t="shared" si="11"/>
        <v>70650.1139252961</v>
      </c>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f t="shared" si="6"/>
        <v>8.9333312989890779</v>
      </c>
      <c r="AZ99" s="310">
        <f t="shared" si="7"/>
        <v>7.4444427491575649E-3</v>
      </c>
      <c r="BA99" s="310"/>
      <c r="BB99" s="310"/>
      <c r="BC99" s="310"/>
      <c r="BD99" s="310"/>
      <c r="BE99" s="310"/>
    </row>
    <row r="100" spans="1:57">
      <c r="A100" s="5">
        <v>69</v>
      </c>
      <c r="B100" s="7">
        <f t="shared" si="8"/>
        <v>525.95072833832648</v>
      </c>
      <c r="C100" s="7">
        <f t="shared" si="9"/>
        <v>17466.515972944617</v>
      </c>
      <c r="D100" s="8">
        <f t="shared" si="10"/>
        <v>17992.466701282945</v>
      </c>
      <c r="E100" s="8">
        <f t="shared" si="11"/>
        <v>53183.597952351483</v>
      </c>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c r="AY100" s="310">
        <f t="shared" si="6"/>
        <v>8.9333312989890779</v>
      </c>
      <c r="AZ100" s="310">
        <f t="shared" si="7"/>
        <v>7.4444427491575649E-3</v>
      </c>
      <c r="BA100" s="310"/>
      <c r="BB100" s="310"/>
      <c r="BC100" s="310"/>
      <c r="BD100" s="310"/>
      <c r="BE100" s="310"/>
    </row>
    <row r="101" spans="1:57">
      <c r="A101" s="5">
        <v>70</v>
      </c>
      <c r="B101" s="7">
        <f t="shared" si="8"/>
        <v>395.92225015049411</v>
      </c>
      <c r="C101" s="7">
        <f t="shared" si="9"/>
        <v>17596.544451132449</v>
      </c>
      <c r="D101" s="8">
        <f t="shared" si="10"/>
        <v>17992.466701282945</v>
      </c>
      <c r="E101" s="8">
        <f t="shared" si="11"/>
        <v>35587.053501219038</v>
      </c>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c r="AW101" s="310"/>
      <c r="AX101" s="310"/>
      <c r="AY101" s="310">
        <f t="shared" si="6"/>
        <v>8.9333312989890779</v>
      </c>
      <c r="AZ101" s="310">
        <f t="shared" si="7"/>
        <v>7.4444427491575649E-3</v>
      </c>
      <c r="BA101" s="310"/>
      <c r="BB101" s="310"/>
      <c r="BC101" s="310"/>
      <c r="BD101" s="310"/>
      <c r="BE101" s="310"/>
    </row>
    <row r="102" spans="1:57">
      <c r="A102" s="5">
        <v>71</v>
      </c>
      <c r="B102" s="7">
        <f t="shared" si="8"/>
        <v>264.92578240103239</v>
      </c>
      <c r="C102" s="7">
        <f t="shared" si="9"/>
        <v>17727.540918881914</v>
      </c>
      <c r="D102" s="8">
        <f t="shared" si="10"/>
        <v>17992.466701282945</v>
      </c>
      <c r="E102" s="8">
        <f t="shared" si="11"/>
        <v>17859.512582337124</v>
      </c>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f t="shared" si="6"/>
        <v>8.9333312989890779</v>
      </c>
      <c r="AZ102" s="310">
        <f t="shared" si="7"/>
        <v>7.4444427491575649E-3</v>
      </c>
      <c r="BA102" s="310"/>
      <c r="BB102" s="310"/>
      <c r="BC102" s="310"/>
      <c r="BD102" s="310"/>
      <c r="BE102" s="310"/>
    </row>
    <row r="103" spans="1:57">
      <c r="A103" s="5">
        <v>72</v>
      </c>
      <c r="B103" s="7">
        <f t="shared" si="8"/>
        <v>132.95411894706788</v>
      </c>
      <c r="C103" s="7">
        <f t="shared" si="9"/>
        <v>17859.512582335876</v>
      </c>
      <c r="D103" s="8">
        <f t="shared" si="10"/>
        <v>17992.466701282945</v>
      </c>
      <c r="E103" s="8">
        <f t="shared" si="11"/>
        <v>1.2478267308324575E-9</v>
      </c>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0">
        <f t="shared" si="6"/>
        <v>8.9333312989890779</v>
      </c>
      <c r="AZ103" s="310">
        <f t="shared" si="7"/>
        <v>7.4444427491575649E-3</v>
      </c>
      <c r="BA103" s="310"/>
      <c r="BB103" s="310"/>
      <c r="BC103" s="310"/>
      <c r="BD103" s="310"/>
      <c r="BE103" s="310"/>
    </row>
    <row r="104" spans="1:57">
      <c r="A104" s="5">
        <v>73</v>
      </c>
      <c r="B104" s="7">
        <f t="shared" si="8"/>
        <v>9.2893746585506761E-12</v>
      </c>
      <c r="C104" s="7">
        <f t="shared" si="9"/>
        <v>17992.466701282934</v>
      </c>
      <c r="D104" s="8">
        <f t="shared" si="10"/>
        <v>17992.466701282945</v>
      </c>
      <c r="E104" s="8">
        <f t="shared" si="11"/>
        <v>-17992.466701281686</v>
      </c>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f t="shared" si="6"/>
        <v>8.9333312989890779</v>
      </c>
      <c r="AZ104" s="310">
        <f t="shared" si="7"/>
        <v>7.4444427491575649E-3</v>
      </c>
      <c r="BA104" s="310"/>
      <c r="BB104" s="310"/>
      <c r="BC104" s="310"/>
      <c r="BD104" s="310"/>
      <c r="BE104" s="310"/>
    </row>
    <row r="105" spans="1:57">
      <c r="A105" s="5">
        <v>74</v>
      </c>
      <c r="B105" s="7">
        <f t="shared" si="8"/>
        <v>-133.94388827381539</v>
      </c>
      <c r="C105" s="7">
        <f t="shared" si="9"/>
        <v>18126.410589556759</v>
      </c>
      <c r="D105" s="8">
        <f t="shared" si="10"/>
        <v>17992.466701282945</v>
      </c>
      <c r="E105" s="8">
        <f t="shared" si="11"/>
        <v>-36118.877290838442</v>
      </c>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c r="AY105" s="310">
        <f t="shared" si="6"/>
        <v>8.9333312989890779</v>
      </c>
      <c r="AZ105" s="310">
        <f t="shared" si="7"/>
        <v>7.4444427491575649E-3</v>
      </c>
      <c r="BA105" s="310"/>
      <c r="BB105" s="310"/>
      <c r="BC105" s="310"/>
      <c r="BD105" s="310"/>
      <c r="BE105" s="310"/>
    </row>
    <row r="106" spans="1:57">
      <c r="A106" s="5">
        <v>75</v>
      </c>
      <c r="B106" s="7">
        <f t="shared" si="8"/>
        <v>-268.88491415549407</v>
      </c>
      <c r="C106" s="7">
        <f t="shared" si="9"/>
        <v>18261.351615438438</v>
      </c>
      <c r="D106" s="8">
        <f t="shared" si="10"/>
        <v>17992.466701282945</v>
      </c>
      <c r="E106" s="8">
        <f t="shared" si="11"/>
        <v>-54380.228906276883</v>
      </c>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f t="shared" si="6"/>
        <v>8.9333312989890779</v>
      </c>
      <c r="AZ106" s="310">
        <f t="shared" si="7"/>
        <v>7.4444427491575649E-3</v>
      </c>
      <c r="BA106" s="310"/>
      <c r="BB106" s="310"/>
      <c r="BC106" s="310"/>
      <c r="BD106" s="310"/>
      <c r="BE106" s="310"/>
    </row>
    <row r="107" spans="1:57">
      <c r="A107" s="5">
        <v>76</v>
      </c>
      <c r="B107" s="7">
        <f t="shared" si="8"/>
        <v>-404.83050077886156</v>
      </c>
      <c r="C107" s="7">
        <f t="shared" si="9"/>
        <v>18397.297202061807</v>
      </c>
      <c r="D107" s="8">
        <f t="shared" si="10"/>
        <v>17992.466701282945</v>
      </c>
      <c r="E107" s="8">
        <f t="shared" si="11"/>
        <v>-72777.526108338687</v>
      </c>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0">
        <f t="shared" si="6"/>
        <v>8.9333312989890779</v>
      </c>
      <c r="AZ107" s="310">
        <f t="shared" si="7"/>
        <v>7.4444427491575649E-3</v>
      </c>
      <c r="BA107" s="310"/>
      <c r="BB107" s="310"/>
      <c r="BC107" s="310"/>
      <c r="BD107" s="310"/>
      <c r="BE107" s="310"/>
    </row>
    <row r="108" spans="1:57">
      <c r="A108" s="5">
        <v>77</v>
      </c>
      <c r="B108" s="7">
        <f t="shared" si="8"/>
        <v>-541.78812653884734</v>
      </c>
      <c r="C108" s="7">
        <f t="shared" si="9"/>
        <v>18534.254827821791</v>
      </c>
      <c r="D108" s="8">
        <f t="shared" si="10"/>
        <v>17992.466701282945</v>
      </c>
      <c r="E108" s="8">
        <f t="shared" si="11"/>
        <v>-91311.780936160474</v>
      </c>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0"/>
      <c r="AY108" s="310">
        <f t="shared" si="6"/>
        <v>8.9333312989890779</v>
      </c>
      <c r="AZ108" s="310">
        <f t="shared" si="7"/>
        <v>7.4444427491575649E-3</v>
      </c>
      <c r="BA108" s="310"/>
      <c r="BB108" s="310"/>
      <c r="BC108" s="310"/>
      <c r="BD108" s="310"/>
      <c r="BE108" s="310"/>
    </row>
    <row r="109" spans="1:57">
      <c r="A109" s="5">
        <v>78</v>
      </c>
      <c r="B109" s="7">
        <f t="shared" si="8"/>
        <v>-679.76532550286379</v>
      </c>
      <c r="C109" s="7">
        <f t="shared" si="9"/>
        <v>18672.232026785809</v>
      </c>
      <c r="D109" s="8">
        <f t="shared" si="10"/>
        <v>17992.466701282945</v>
      </c>
      <c r="E109" s="8">
        <f t="shared" si="11"/>
        <v>-109984.01296294629</v>
      </c>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c r="AY109" s="310">
        <f t="shared" si="6"/>
        <v>8.9333312989890779</v>
      </c>
      <c r="AZ109" s="310">
        <f t="shared" si="7"/>
        <v>7.4444427491575649E-3</v>
      </c>
      <c r="BA109" s="310"/>
      <c r="BB109" s="310"/>
      <c r="BC109" s="310"/>
      <c r="BD109" s="310"/>
      <c r="BE109" s="310"/>
    </row>
    <row r="110" spans="1:57" ht="15" thickBot="1">
      <c r="A110" s="5">
        <v>79</v>
      </c>
      <c r="B110" s="7">
        <f t="shared" si="8"/>
        <v>-818.76968782525717</v>
      </c>
      <c r="C110" s="7">
        <f t="shared" si="9"/>
        <v>18811.236389108202</v>
      </c>
      <c r="D110" s="8">
        <f t="shared" si="10"/>
        <v>17992.466701282945</v>
      </c>
      <c r="E110" s="8">
        <f t="shared" si="11"/>
        <v>-128795.2493520545</v>
      </c>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f t="shared" si="6"/>
        <v>8.9333312989890779</v>
      </c>
      <c r="AZ110" s="310">
        <f t="shared" si="7"/>
        <v>7.4444427491575649E-3</v>
      </c>
      <c r="BA110" s="310"/>
      <c r="BB110" s="310"/>
      <c r="BC110" s="310"/>
      <c r="BD110" s="310"/>
      <c r="BE110" s="310"/>
    </row>
    <row r="111" spans="1:57">
      <c r="A111" s="5">
        <v>80</v>
      </c>
      <c r="B111" s="7">
        <f t="shared" si="8"/>
        <v>-958.8088601648426</v>
      </c>
      <c r="C111" s="7">
        <f t="shared" si="9"/>
        <v>18951.275561447786</v>
      </c>
      <c r="D111" s="8">
        <f t="shared" si="10"/>
        <v>17992.466701282945</v>
      </c>
      <c r="E111" s="8">
        <f t="shared" si="11"/>
        <v>-147746.52491350228</v>
      </c>
      <c r="F111" s="310"/>
      <c r="G111" s="310"/>
      <c r="H111" s="582" t="s">
        <v>320</v>
      </c>
      <c r="I111" s="565"/>
      <c r="J111" s="565"/>
      <c r="K111" s="565"/>
      <c r="L111" s="565"/>
      <c r="M111" s="566"/>
      <c r="N111" s="567"/>
      <c r="O111" s="568"/>
      <c r="P111" s="569"/>
      <c r="Q111" s="569"/>
      <c r="R111" s="569"/>
      <c r="S111" s="569"/>
      <c r="T111" s="569"/>
      <c r="U111" s="569"/>
      <c r="V111" s="569"/>
      <c r="W111" s="569"/>
      <c r="X111" s="569"/>
      <c r="Y111" s="569"/>
      <c r="Z111" s="569"/>
      <c r="AA111" s="57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f t="shared" si="6"/>
        <v>8.9333312989890779</v>
      </c>
      <c r="AZ111" s="310">
        <f t="shared" si="7"/>
        <v>7.4444427491575649E-3</v>
      </c>
      <c r="BA111" s="310"/>
      <c r="BB111" s="310"/>
      <c r="BC111" s="310"/>
      <c r="BD111" s="310"/>
      <c r="BE111" s="310"/>
    </row>
    <row r="112" spans="1:57">
      <c r="A112" s="5">
        <v>81</v>
      </c>
      <c r="B112" s="7">
        <f t="shared" si="8"/>
        <v>-1099.8905461055494</v>
      </c>
      <c r="C112" s="7">
        <f t="shared" si="9"/>
        <v>19092.357247388496</v>
      </c>
      <c r="D112" s="8">
        <f t="shared" si="10"/>
        <v>17992.466701282945</v>
      </c>
      <c r="E112" s="8">
        <f t="shared" si="11"/>
        <v>-166838.88216089076</v>
      </c>
      <c r="F112" s="310"/>
      <c r="G112" s="310"/>
      <c r="H112" s="583" t="s">
        <v>321</v>
      </c>
      <c r="I112" s="532"/>
      <c r="J112" s="532"/>
      <c r="K112" s="532"/>
      <c r="L112" s="532"/>
      <c r="M112" s="533"/>
      <c r="N112" s="534"/>
      <c r="O112" s="535"/>
      <c r="P112" s="343"/>
      <c r="Q112" s="343"/>
      <c r="R112" s="343"/>
      <c r="S112" s="343"/>
      <c r="T112" s="343"/>
      <c r="U112" s="343"/>
      <c r="V112" s="343"/>
      <c r="W112" s="343"/>
      <c r="X112" s="343"/>
      <c r="Y112" s="343"/>
      <c r="Z112" s="343"/>
      <c r="AA112" s="571"/>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f t="shared" si="6"/>
        <v>8.9333312989890779</v>
      </c>
      <c r="AZ112" s="310">
        <f t="shared" si="7"/>
        <v>7.4444427491575649E-3</v>
      </c>
      <c r="BA112" s="310"/>
      <c r="BB112" s="310"/>
      <c r="BC112" s="310"/>
      <c r="BD112" s="310"/>
      <c r="BE112" s="310"/>
    </row>
    <row r="113" spans="1:57">
      <c r="A113" s="5">
        <v>82</v>
      </c>
      <c r="B113" s="7">
        <f t="shared" si="8"/>
        <v>-1242.0225065801967</v>
      </c>
      <c r="C113" s="7">
        <f t="shared" si="9"/>
        <v>19234.489207863142</v>
      </c>
      <c r="D113" s="8">
        <f t="shared" si="10"/>
        <v>17992.466701282945</v>
      </c>
      <c r="E113" s="8">
        <f t="shared" si="11"/>
        <v>-186073.3713687539</v>
      </c>
      <c r="F113" s="310"/>
      <c r="G113" s="310"/>
      <c r="H113" s="583" t="s">
        <v>322</v>
      </c>
      <c r="I113" s="533"/>
      <c r="J113" s="533"/>
      <c r="K113" s="533"/>
      <c r="L113" s="532"/>
      <c r="M113" s="533"/>
      <c r="N113" s="533"/>
      <c r="O113" s="535"/>
      <c r="P113" s="343"/>
      <c r="Q113" s="343"/>
      <c r="R113" s="343"/>
      <c r="S113" s="343"/>
      <c r="T113" s="343"/>
      <c r="U113" s="343"/>
      <c r="V113" s="343"/>
      <c r="W113" s="343"/>
      <c r="X113" s="343"/>
      <c r="Y113" s="343"/>
      <c r="Z113" s="343"/>
      <c r="AA113" s="571"/>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f t="shared" si="6"/>
        <v>8.9333312989890779</v>
      </c>
      <c r="AZ113" s="310">
        <f t="shared" si="7"/>
        <v>7.4444427491575649E-3</v>
      </c>
      <c r="BA113" s="310"/>
      <c r="BB113" s="310"/>
      <c r="BC113" s="310"/>
      <c r="BD113" s="310"/>
      <c r="BE113" s="310"/>
    </row>
    <row r="114" spans="1:57" ht="15" thickBot="1">
      <c r="A114" s="5">
        <v>83</v>
      </c>
      <c r="B114" s="7">
        <f t="shared" si="8"/>
        <v>-1385.2125602974229</v>
      </c>
      <c r="C114" s="7">
        <f t="shared" si="9"/>
        <v>19377.679261580368</v>
      </c>
      <c r="D114" s="8">
        <f t="shared" si="10"/>
        <v>17992.466701282945</v>
      </c>
      <c r="E114" s="8">
        <f t="shared" si="11"/>
        <v>-205451.05063033427</v>
      </c>
      <c r="F114" s="310"/>
      <c r="G114" s="310"/>
      <c r="H114" s="584" t="s">
        <v>323</v>
      </c>
      <c r="I114" s="572"/>
      <c r="J114" s="572"/>
      <c r="K114" s="572"/>
      <c r="L114" s="572"/>
      <c r="M114" s="573"/>
      <c r="N114" s="574"/>
      <c r="O114" s="575"/>
      <c r="P114" s="576"/>
      <c r="Q114" s="576"/>
      <c r="R114" s="576"/>
      <c r="S114" s="576"/>
      <c r="T114" s="576"/>
      <c r="U114" s="576"/>
      <c r="V114" s="576"/>
      <c r="W114" s="576"/>
      <c r="X114" s="576"/>
      <c r="Y114" s="576"/>
      <c r="Z114" s="576"/>
      <c r="AA114" s="577"/>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f t="shared" si="6"/>
        <v>8.9333312989890779</v>
      </c>
      <c r="AZ114" s="310">
        <f t="shared" si="7"/>
        <v>7.4444427491575649E-3</v>
      </c>
      <c r="BA114" s="310"/>
      <c r="BB114" s="310"/>
      <c r="BC114" s="310"/>
      <c r="BD114" s="310"/>
      <c r="BE114" s="310"/>
    </row>
    <row r="115" spans="1:57">
      <c r="A115" s="5">
        <v>84</v>
      </c>
      <c r="B115" s="7">
        <f t="shared" si="8"/>
        <v>-1529.4685841717958</v>
      </c>
      <c r="C115" s="7">
        <f t="shared" si="9"/>
        <v>19521.93528545474</v>
      </c>
      <c r="D115" s="8">
        <f t="shared" si="10"/>
        <v>17992.466701282945</v>
      </c>
      <c r="E115" s="8">
        <f t="shared" si="11"/>
        <v>-224972.985915789</v>
      </c>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0">
        <f t="shared" si="6"/>
        <v>8.9333312989890779</v>
      </c>
      <c r="AZ115" s="310">
        <f t="shared" si="7"/>
        <v>7.4444427491575649E-3</v>
      </c>
      <c r="BA115" s="310"/>
      <c r="BB115" s="310"/>
      <c r="BC115" s="310"/>
      <c r="BD115" s="310"/>
      <c r="BE115" s="310"/>
    </row>
    <row r="116" spans="1:57">
      <c r="A116" s="5">
        <v>85</v>
      </c>
      <c r="B116" s="7">
        <f t="shared" si="8"/>
        <v>-1674.7985137571225</v>
      </c>
      <c r="C116" s="7">
        <f t="shared" si="9"/>
        <v>19667.265215040068</v>
      </c>
      <c r="D116" s="8">
        <f t="shared" si="10"/>
        <v>17992.466701282945</v>
      </c>
      <c r="E116" s="8">
        <f t="shared" si="11"/>
        <v>-244640.25113082907</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0">
        <f t="shared" si="6"/>
        <v>8.9333312989890779</v>
      </c>
      <c r="AZ116" s="310">
        <f t="shared" si="7"/>
        <v>7.4444427491575649E-3</v>
      </c>
      <c r="BA116" s="310"/>
      <c r="BB116" s="310"/>
      <c r="BC116" s="310"/>
      <c r="BD116" s="310"/>
      <c r="BE116" s="310"/>
    </row>
    <row r="117" spans="1:57">
      <c r="A117" s="5">
        <v>86</v>
      </c>
      <c r="B117" s="7">
        <f t="shared" si="8"/>
        <v>-1821.2103436829861</v>
      </c>
      <c r="C117" s="7">
        <f t="shared" si="9"/>
        <v>19813.677044965931</v>
      </c>
      <c r="D117" s="8">
        <f t="shared" si="10"/>
        <v>17992.466701282945</v>
      </c>
      <c r="E117" s="8">
        <f t="shared" si="11"/>
        <v>-264453.92817579501</v>
      </c>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0">
        <f t="shared" si="6"/>
        <v>8.9333312989890779</v>
      </c>
      <c r="AZ117" s="310">
        <f t="shared" si="7"/>
        <v>7.4444427491575649E-3</v>
      </c>
      <c r="BA117" s="310"/>
      <c r="BB117" s="310"/>
      <c r="BC117" s="310"/>
      <c r="BD117" s="310"/>
      <c r="BE117" s="310"/>
    </row>
    <row r="118" spans="1:57">
      <c r="A118" s="5">
        <v>87</v>
      </c>
      <c r="B118" s="7">
        <f t="shared" si="8"/>
        <v>-1968.7121280945325</v>
      </c>
      <c r="C118" s="7">
        <f t="shared" si="9"/>
        <v>19961.178829377477</v>
      </c>
      <c r="D118" s="8">
        <f t="shared" si="10"/>
        <v>17992.466701282945</v>
      </c>
      <c r="E118" s="8">
        <f t="shared" si="11"/>
        <v>-284415.10700517247</v>
      </c>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f t="shared" si="6"/>
        <v>8.9333312989890779</v>
      </c>
      <c r="AZ118" s="310">
        <f t="shared" si="7"/>
        <v>7.4444427491575649E-3</v>
      </c>
      <c r="BA118" s="310"/>
      <c r="BB118" s="310"/>
      <c r="BC118" s="310"/>
      <c r="BD118" s="310"/>
      <c r="BE118" s="310"/>
    </row>
    <row r="119" spans="1:57">
      <c r="A119" s="5">
        <v>88</v>
      </c>
      <c r="B119" s="7">
        <f t="shared" si="8"/>
        <v>-2117.3119810955291</v>
      </c>
      <c r="C119" s="7">
        <f t="shared" si="9"/>
        <v>20109.778682378474</v>
      </c>
      <c r="D119" s="8">
        <f t="shared" si="10"/>
        <v>17992.466701282945</v>
      </c>
      <c r="E119" s="8">
        <f t="shared" si="11"/>
        <v>-304524.88568755094</v>
      </c>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c r="AY119" s="310">
        <f t="shared" si="6"/>
        <v>8.9333312989890779</v>
      </c>
      <c r="AZ119" s="310">
        <f t="shared" si="7"/>
        <v>7.4444427491575649E-3</v>
      </c>
      <c r="BA119" s="310"/>
      <c r="BB119" s="310"/>
      <c r="BC119" s="310"/>
      <c r="BD119" s="310"/>
      <c r="BE119" s="310"/>
    </row>
    <row r="120" spans="1:57">
      <c r="A120" s="5">
        <v>89</v>
      </c>
      <c r="B120" s="7">
        <f t="shared" si="8"/>
        <v>-2267.0180771947248</v>
      </c>
      <c r="C120" s="7">
        <f t="shared" si="9"/>
        <v>20259.484778477668</v>
      </c>
      <c r="D120" s="8">
        <f t="shared" si="10"/>
        <v>17992.466701282945</v>
      </c>
      <c r="E120" s="8">
        <f t="shared" si="11"/>
        <v>-324784.37046602863</v>
      </c>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f t="shared" si="6"/>
        <v>8.9333312989890779</v>
      </c>
      <c r="AZ120" s="310">
        <f t="shared" si="7"/>
        <v>7.4444427491575649E-3</v>
      </c>
      <c r="BA120" s="310"/>
      <c r="BB120" s="310"/>
      <c r="BC120" s="310"/>
      <c r="BD120" s="310"/>
      <c r="BE120" s="310"/>
    </row>
    <row r="121" spans="1:57">
      <c r="A121" s="5">
        <v>90</v>
      </c>
      <c r="B121" s="7">
        <f t="shared" si="8"/>
        <v>-2417.8386517555314</v>
      </c>
      <c r="C121" s="7">
        <f t="shared" si="9"/>
        <v>20410.305353038475</v>
      </c>
      <c r="D121" s="8">
        <f t="shared" si="10"/>
        <v>17992.466701282945</v>
      </c>
      <c r="E121" s="8">
        <f t="shared" si="11"/>
        <v>-345194.67581906711</v>
      </c>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0">
        <f t="shared" si="6"/>
        <v>8.9333312989890779</v>
      </c>
      <c r="AZ121" s="310">
        <f t="shared" si="7"/>
        <v>7.4444427491575649E-3</v>
      </c>
      <c r="BA121" s="310"/>
      <c r="BB121" s="310"/>
      <c r="BC121" s="310"/>
      <c r="BD121" s="310"/>
      <c r="BE121" s="310"/>
    </row>
    <row r="122" spans="1:57">
      <c r="A122" s="5">
        <v>91</v>
      </c>
      <c r="B122" s="7">
        <f t="shared" si="8"/>
        <v>-2569.7820014490503</v>
      </c>
      <c r="C122" s="7">
        <f t="shared" si="9"/>
        <v>20562.248702731995</v>
      </c>
      <c r="D122" s="8">
        <f t="shared" si="10"/>
        <v>17992.466701282945</v>
      </c>
      <c r="E122" s="8">
        <f t="shared" si="11"/>
        <v>-365756.92452179908</v>
      </c>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f t="shared" si="6"/>
        <v>8.9333312989890779</v>
      </c>
      <c r="AZ122" s="310">
        <f t="shared" si="7"/>
        <v>7.4444427491575649E-3</v>
      </c>
      <c r="BA122" s="310"/>
      <c r="BB122" s="310"/>
      <c r="BC122" s="310"/>
      <c r="BD122" s="310"/>
      <c r="BE122" s="310"/>
    </row>
    <row r="123" spans="1:57">
      <c r="A123" s="5">
        <v>92</v>
      </c>
      <c r="B123" s="7">
        <f t="shared" si="8"/>
        <v>-2722.8564847104781</v>
      </c>
      <c r="C123" s="7">
        <f t="shared" si="9"/>
        <v>20715.323185993424</v>
      </c>
      <c r="D123" s="8">
        <f t="shared" si="10"/>
        <v>17992.466701282945</v>
      </c>
      <c r="E123" s="8">
        <f t="shared" si="11"/>
        <v>-386472.2477077925</v>
      </c>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f t="shared" si="6"/>
        <v>8.9333312989890779</v>
      </c>
      <c r="AZ123" s="310">
        <f t="shared" si="7"/>
        <v>7.4444427491575649E-3</v>
      </c>
      <c r="BA123" s="310"/>
      <c r="BB123" s="310"/>
      <c r="BC123" s="310"/>
      <c r="BD123" s="310"/>
      <c r="BE123" s="310"/>
    </row>
    <row r="124" spans="1:57">
      <c r="A124" s="5">
        <v>93</v>
      </c>
      <c r="B124" s="7">
        <f t="shared" si="8"/>
        <v>-2877.0705221989024</v>
      </c>
      <c r="C124" s="7">
        <f t="shared" si="9"/>
        <v>20869.537223481846</v>
      </c>
      <c r="D124" s="8">
        <f t="shared" si="10"/>
        <v>17992.466701282945</v>
      </c>
      <c r="E124" s="8">
        <f t="shared" si="11"/>
        <v>-407341.78493127436</v>
      </c>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c r="AW124" s="310"/>
      <c r="AX124" s="310"/>
      <c r="AY124" s="310">
        <f t="shared" si="6"/>
        <v>8.9333312989890779</v>
      </c>
      <c r="AZ124" s="310">
        <f t="shared" si="7"/>
        <v>7.4444427491575649E-3</v>
      </c>
      <c r="BA124" s="310"/>
      <c r="BB124" s="310"/>
      <c r="BC124" s="310"/>
      <c r="BD124" s="310"/>
      <c r="BE124" s="310"/>
    </row>
    <row r="125" spans="1:57">
      <c r="A125" s="5">
        <v>94</v>
      </c>
      <c r="B125" s="7">
        <f t="shared" si="8"/>
        <v>-3032.4325972605257</v>
      </c>
      <c r="C125" s="7">
        <f t="shared" si="9"/>
        <v>21024.899298543471</v>
      </c>
      <c r="D125" s="8">
        <f t="shared" si="10"/>
        <v>17992.466701282945</v>
      </c>
      <c r="E125" s="8">
        <f t="shared" si="11"/>
        <v>-428366.68422981782</v>
      </c>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0"/>
      <c r="AY125" s="310">
        <f t="shared" si="6"/>
        <v>8.9333312989890779</v>
      </c>
      <c r="AZ125" s="310">
        <f t="shared" si="7"/>
        <v>7.4444427491575649E-3</v>
      </c>
      <c r="BA125" s="310"/>
      <c r="BB125" s="310"/>
      <c r="BC125" s="310"/>
      <c r="BD125" s="310"/>
      <c r="BE125" s="310"/>
    </row>
    <row r="126" spans="1:57">
      <c r="A126" s="5">
        <v>95</v>
      </c>
      <c r="B126" s="7">
        <f t="shared" si="8"/>
        <v>-3188.9512563953353</v>
      </c>
      <c r="C126" s="7">
        <f t="shared" si="9"/>
        <v>21181.417957678281</v>
      </c>
      <c r="D126" s="8">
        <f t="shared" si="10"/>
        <v>17992.466701282945</v>
      </c>
      <c r="E126" s="8">
        <f t="shared" si="11"/>
        <v>-449548.10218749609</v>
      </c>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c r="AY126" s="310">
        <f t="shared" si="6"/>
        <v>8.9333312989890779</v>
      </c>
      <c r="AZ126" s="310">
        <f t="shared" si="7"/>
        <v>7.4444427491575649E-3</v>
      </c>
      <c r="BA126" s="310"/>
      <c r="BB126" s="310"/>
      <c r="BC126" s="310"/>
      <c r="BD126" s="310"/>
      <c r="BE126" s="310"/>
    </row>
    <row r="127" spans="1:57">
      <c r="A127" s="5">
        <v>96</v>
      </c>
      <c r="B127" s="7">
        <f t="shared" si="8"/>
        <v>-3346.6351097272491</v>
      </c>
      <c r="C127" s="7">
        <f t="shared" si="9"/>
        <v>21339.101811010194</v>
      </c>
      <c r="D127" s="8">
        <f t="shared" si="10"/>
        <v>17992.466701282945</v>
      </c>
      <c r="E127" s="8">
        <f t="shared" si="11"/>
        <v>-470887.2039985063</v>
      </c>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310"/>
      <c r="AP127" s="310"/>
      <c r="AQ127" s="310"/>
      <c r="AR127" s="310"/>
      <c r="AS127" s="310"/>
      <c r="AT127" s="310"/>
      <c r="AU127" s="310"/>
      <c r="AV127" s="310"/>
      <c r="AW127" s="310"/>
      <c r="AX127" s="310"/>
      <c r="AY127" s="310">
        <f t="shared" si="6"/>
        <v>8.9333312989890779</v>
      </c>
      <c r="AZ127" s="310">
        <f t="shared" si="7"/>
        <v>7.4444427491575649E-3</v>
      </c>
      <c r="BA127" s="310"/>
      <c r="BB127" s="310"/>
      <c r="BC127" s="310"/>
      <c r="BD127" s="310"/>
      <c r="BE127" s="310"/>
    </row>
    <row r="128" spans="1:57">
      <c r="A128" s="5">
        <v>97</v>
      </c>
      <c r="B128" s="7">
        <f t="shared" ref="B128:B151" si="12">E127*AZ173</f>
        <v>-3505.4928314777594</v>
      </c>
      <c r="C128" s="7">
        <f t="shared" si="9"/>
        <v>21497.959532760706</v>
      </c>
      <c r="D128" s="8">
        <f t="shared" si="10"/>
        <v>17992.466701282945</v>
      </c>
      <c r="E128" s="8">
        <f t="shared" si="11"/>
        <v>-492385.16353126703</v>
      </c>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f t="shared" si="6"/>
        <v>8.9333312989890779</v>
      </c>
      <c r="AZ128" s="310">
        <f t="shared" si="7"/>
        <v>7.4444427491575649E-3</v>
      </c>
      <c r="BA128" s="310"/>
      <c r="BB128" s="310"/>
      <c r="BC128" s="310"/>
      <c r="BD128" s="310"/>
      <c r="BE128" s="310"/>
    </row>
    <row r="129" spans="1:57">
      <c r="A129" s="5">
        <v>98</v>
      </c>
      <c r="B129" s="7">
        <f t="shared" si="12"/>
        <v>-3665.5331604431026</v>
      </c>
      <c r="C129" s="7">
        <f t="shared" si="9"/>
        <v>21657.999861726046</v>
      </c>
      <c r="D129" s="8">
        <f t="shared" si="10"/>
        <v>17992.466701282945</v>
      </c>
      <c r="E129" s="8">
        <f t="shared" si="11"/>
        <v>-514043.1633929931</v>
      </c>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f t="shared" si="6"/>
        <v>8.9333312989890779</v>
      </c>
      <c r="AZ129" s="310">
        <f t="shared" si="7"/>
        <v>7.4444427491575649E-3</v>
      </c>
      <c r="BA129" s="310"/>
      <c r="BB129" s="310"/>
      <c r="BC129" s="310"/>
      <c r="BD129" s="310"/>
      <c r="BE129" s="310"/>
    </row>
    <row r="130" spans="1:57">
      <c r="A130" s="5">
        <v>99</v>
      </c>
      <c r="B130" s="7">
        <f t="shared" si="12"/>
        <v>-3826.7649004749846</v>
      </c>
      <c r="C130" s="7">
        <f t="shared" si="9"/>
        <v>21819.231601757929</v>
      </c>
      <c r="D130" s="8">
        <f t="shared" si="10"/>
        <v>17992.466701282945</v>
      </c>
      <c r="E130" s="8">
        <f t="shared" si="11"/>
        <v>-535862.39499475108</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c r="AY130" s="310">
        <f t="shared" si="6"/>
        <v>8.9333312989890779</v>
      </c>
      <c r="AZ130" s="310">
        <f t="shared" si="7"/>
        <v>7.4444427491575649E-3</v>
      </c>
      <c r="BA130" s="310"/>
      <c r="BB130" s="310"/>
      <c r="BC130" s="310"/>
      <c r="BD130" s="310"/>
      <c r="BE130" s="310"/>
    </row>
    <row r="131" spans="1:57">
      <c r="A131" s="5">
        <v>100</v>
      </c>
      <c r="B131" s="7">
        <f t="shared" si="12"/>
        <v>-3989.1969209648819</v>
      </c>
      <c r="C131" s="7">
        <f t="shared" si="9"/>
        <v>21981.663622247826</v>
      </c>
      <c r="D131" s="8">
        <f t="shared" si="10"/>
        <v>17992.466701282945</v>
      </c>
      <c r="E131" s="8">
        <f t="shared" si="11"/>
        <v>-557844.05861699895</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0"/>
      <c r="AY131" s="310">
        <f t="shared" si="6"/>
        <v>8.9333312989890779</v>
      </c>
      <c r="AZ131" s="310">
        <f t="shared" si="7"/>
        <v>7.4444427491575649E-3</v>
      </c>
      <c r="BA131" s="310"/>
      <c r="BB131" s="310"/>
      <c r="BC131" s="310"/>
      <c r="BD131" s="310"/>
      <c r="BE131" s="310"/>
    </row>
    <row r="132" spans="1:57">
      <c r="A132" s="5">
        <v>101</v>
      </c>
      <c r="B132" s="7">
        <f t="shared" si="12"/>
        <v>-4152.8381573319457</v>
      </c>
      <c r="C132" s="7">
        <f t="shared" si="9"/>
        <v>22145.304858614891</v>
      </c>
      <c r="D132" s="8">
        <f t="shared" si="10"/>
        <v>17992.466701282945</v>
      </c>
      <c r="E132" s="8">
        <f t="shared" si="11"/>
        <v>-579989.36347561388</v>
      </c>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0"/>
      <c r="AY132" s="310">
        <f t="shared" si="6"/>
        <v>8.9333312989890779</v>
      </c>
      <c r="AZ132" s="310">
        <f t="shared" si="7"/>
        <v>7.4444427491575649E-3</v>
      </c>
      <c r="BA132" s="310"/>
      <c r="BB132" s="310"/>
      <c r="BC132" s="310"/>
      <c r="BD132" s="310"/>
      <c r="BE132" s="310"/>
    </row>
    <row r="133" spans="1:57">
      <c r="A133" s="5">
        <v>102</v>
      </c>
      <c r="B133" s="7">
        <f t="shared" si="12"/>
        <v>-4317.6976115145453</v>
      </c>
      <c r="C133" s="7">
        <f t="shared" si="9"/>
        <v>22310.164312797489</v>
      </c>
      <c r="D133" s="8">
        <f t="shared" si="10"/>
        <v>17992.466701282945</v>
      </c>
      <c r="E133" s="8">
        <f t="shared" si="11"/>
        <v>-602299.52778841136</v>
      </c>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c r="AY133" s="310">
        <f t="shared" si="6"/>
        <v>8.9333312989890779</v>
      </c>
      <c r="AZ133" s="310">
        <f t="shared" si="7"/>
        <v>7.4444427491575649E-3</v>
      </c>
      <c r="BA133" s="310"/>
      <c r="BB133" s="310"/>
      <c r="BC133" s="310"/>
      <c r="BD133" s="310"/>
      <c r="BE133" s="310"/>
    </row>
    <row r="134" spans="1:57">
      <c r="A134" s="5">
        <v>103</v>
      </c>
      <c r="B134" s="7">
        <f t="shared" si="12"/>
        <v>-4483.7843524654645</v>
      </c>
      <c r="C134" s="7">
        <f t="shared" si="9"/>
        <v>22476.251053748409</v>
      </c>
      <c r="D134" s="8">
        <f t="shared" si="10"/>
        <v>17992.466701282945</v>
      </c>
      <c r="E134" s="8">
        <f t="shared" si="11"/>
        <v>-624775.77884215978</v>
      </c>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0"/>
      <c r="AY134" s="310">
        <f t="shared" si="6"/>
        <v>8.9333312989890779</v>
      </c>
      <c r="AZ134" s="310">
        <f t="shared" si="7"/>
        <v>7.4444427491575649E-3</v>
      </c>
      <c r="BA134" s="310"/>
      <c r="BB134" s="310"/>
      <c r="BC134" s="310"/>
      <c r="BD134" s="310"/>
      <c r="BE134" s="310"/>
    </row>
    <row r="135" spans="1:57">
      <c r="A135" s="5">
        <v>104</v>
      </c>
      <c r="B135" s="7">
        <f t="shared" si="12"/>
        <v>-4651.1075166507871</v>
      </c>
      <c r="C135" s="7">
        <f t="shared" si="9"/>
        <v>22643.574217933732</v>
      </c>
      <c r="D135" s="8">
        <f t="shared" si="10"/>
        <v>17992.466701282945</v>
      </c>
      <c r="E135" s="8">
        <f t="shared" si="11"/>
        <v>-647419.35306009348</v>
      </c>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f t="shared" si="6"/>
        <v>8.9333312989890779</v>
      </c>
      <c r="AZ135" s="310">
        <f t="shared" si="7"/>
        <v>7.4444427491575649E-3</v>
      </c>
      <c r="BA135" s="310"/>
      <c r="BB135" s="310"/>
      <c r="BC135" s="310"/>
      <c r="BD135" s="310"/>
      <c r="BE135" s="310"/>
    </row>
    <row r="136" spans="1:57">
      <c r="A136" s="5">
        <v>105</v>
      </c>
      <c r="B136" s="7">
        <f t="shared" si="12"/>
        <v>-4819.6763085524944</v>
      </c>
      <c r="C136" s="7">
        <f t="shared" si="9"/>
        <v>22812.143009835439</v>
      </c>
      <c r="D136" s="8">
        <f t="shared" si="10"/>
        <v>17992.466701282945</v>
      </c>
      <c r="E136" s="8">
        <f t="shared" si="11"/>
        <v>-670231.49606992886</v>
      </c>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c r="AY136" s="310">
        <f t="shared" si="6"/>
        <v>8.9333312989890779</v>
      </c>
      <c r="AZ136" s="310">
        <f t="shared" si="7"/>
        <v>7.4444427491575649E-3</v>
      </c>
      <c r="BA136" s="310"/>
      <c r="BB136" s="310"/>
      <c r="BC136" s="310"/>
      <c r="BD136" s="310"/>
      <c r="BE136" s="310"/>
    </row>
    <row r="137" spans="1:57">
      <c r="A137" s="5">
        <v>106</v>
      </c>
      <c r="B137" s="7">
        <f t="shared" si="12"/>
        <v>-4989.5000011748089</v>
      </c>
      <c r="C137" s="7">
        <f t="shared" si="9"/>
        <v>22981.966702457754</v>
      </c>
      <c r="D137" s="8">
        <f t="shared" si="10"/>
        <v>17992.466701282945</v>
      </c>
      <c r="E137" s="8">
        <f t="shared" si="11"/>
        <v>-693213.46277238661</v>
      </c>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f t="shared" si="6"/>
        <v>8.9333312989890779</v>
      </c>
      <c r="AZ137" s="310">
        <f t="shared" si="7"/>
        <v>7.4444427491575649E-3</v>
      </c>
      <c r="BA137" s="310"/>
      <c r="BB137" s="310"/>
      <c r="BC137" s="310"/>
      <c r="BD137" s="310"/>
      <c r="BE137" s="310"/>
    </row>
    <row r="138" spans="1:57">
      <c r="A138" s="5">
        <v>107</v>
      </c>
      <c r="B138" s="7">
        <f t="shared" si="12"/>
        <v>-5160.5879365543015</v>
      </c>
      <c r="C138" s="7">
        <f t="shared" si="9"/>
        <v>23153.054637837246</v>
      </c>
      <c r="D138" s="8">
        <f t="shared" si="10"/>
        <v>17992.466701282945</v>
      </c>
      <c r="E138" s="8">
        <f t="shared" si="11"/>
        <v>-716366.51741022384</v>
      </c>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f t="shared" si="6"/>
        <v>8.9333312989890779</v>
      </c>
      <c r="AZ138" s="310">
        <f t="shared" si="7"/>
        <v>7.4444427491575649E-3</v>
      </c>
      <c r="BA138" s="310"/>
      <c r="BB138" s="310"/>
      <c r="BC138" s="310"/>
      <c r="BD138" s="310"/>
      <c r="BE138" s="310"/>
    </row>
    <row r="139" spans="1:57">
      <c r="A139" s="5">
        <v>108</v>
      </c>
      <c r="B139" s="7">
        <f t="shared" si="12"/>
        <v>-5332.9495262737973</v>
      </c>
      <c r="C139" s="7">
        <f t="shared" si="9"/>
        <v>23325.416227556743</v>
      </c>
      <c r="D139" s="8">
        <f t="shared" si="10"/>
        <v>17992.466701282945</v>
      </c>
      <c r="E139" s="8">
        <f t="shared" si="11"/>
        <v>-739691.9336377806</v>
      </c>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f t="shared" si="6"/>
        <v>8.9333312989890779</v>
      </c>
      <c r="AZ139" s="310">
        <f t="shared" si="7"/>
        <v>7.4444427491575649E-3</v>
      </c>
      <c r="BA139" s="310"/>
      <c r="BB139" s="310"/>
      <c r="BC139" s="310"/>
      <c r="BD139" s="310"/>
      <c r="BE139" s="310"/>
    </row>
    <row r="140" spans="1:57">
      <c r="A140" s="5">
        <v>109</v>
      </c>
      <c r="B140" s="7">
        <f t="shared" si="12"/>
        <v>-5506.5942519801147</v>
      </c>
      <c r="C140" s="7">
        <f t="shared" si="9"/>
        <v>23499.060953263059</v>
      </c>
      <c r="D140" s="8">
        <f t="shared" si="10"/>
        <v>17992.466701282945</v>
      </c>
      <c r="E140" s="8">
        <f t="shared" si="11"/>
        <v>-763190.99459104368</v>
      </c>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c r="AY140" s="310">
        <f t="shared" si="6"/>
        <v>8.9333312989890779</v>
      </c>
      <c r="AZ140" s="310">
        <f t="shared" si="7"/>
        <v>7.4444427491575649E-3</v>
      </c>
      <c r="BA140" s="310"/>
      <c r="BB140" s="310"/>
      <c r="BC140" s="310"/>
      <c r="BD140" s="310"/>
      <c r="BE140" s="310"/>
    </row>
    <row r="141" spans="1:57">
      <c r="A141" s="5">
        <v>110</v>
      </c>
      <c r="B141" s="7">
        <f t="shared" si="12"/>
        <v>-5681.5316659056452</v>
      </c>
      <c r="C141" s="7">
        <f t="shared" si="9"/>
        <v>23673.998367188589</v>
      </c>
      <c r="D141" s="8">
        <f t="shared" si="10"/>
        <v>17992.466701282945</v>
      </c>
      <c r="E141" s="8">
        <f t="shared" si="11"/>
        <v>-786864.99295823229</v>
      </c>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f t="shared" si="6"/>
        <v>8.9333312989890779</v>
      </c>
      <c r="AZ141" s="310">
        <f t="shared" si="7"/>
        <v>7.4444427491575649E-3</v>
      </c>
      <c r="BA141" s="310"/>
      <c r="BB141" s="310"/>
      <c r="BC141" s="310"/>
      <c r="BD141" s="310"/>
      <c r="BE141" s="310"/>
    </row>
    <row r="142" spans="1:57">
      <c r="A142" s="5">
        <v>111</v>
      </c>
      <c r="B142" s="7">
        <f t="shared" si="12"/>
        <v>-5857.7713913938305</v>
      </c>
      <c r="C142" s="7">
        <f t="shared" si="9"/>
        <v>23850.238092676776</v>
      </c>
      <c r="D142" s="8">
        <f t="shared" si="10"/>
        <v>17992.466701282945</v>
      </c>
      <c r="E142" s="8">
        <f t="shared" si="11"/>
        <v>-810715.23105090903</v>
      </c>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f t="shared" ref="AY142:AY196" si="13">AY141</f>
        <v>8.9333312989890779</v>
      </c>
      <c r="AZ142" s="310">
        <f t="shared" ref="AZ142:AZ196" si="14">AZ141</f>
        <v>7.4444427491575649E-3</v>
      </c>
      <c r="BA142" s="310"/>
      <c r="BB142" s="310"/>
      <c r="BC142" s="310"/>
      <c r="BD142" s="310"/>
      <c r="BE142" s="310"/>
    </row>
    <row r="143" spans="1:57">
      <c r="A143" s="5">
        <v>112</v>
      </c>
      <c r="B143" s="7">
        <f t="shared" si="12"/>
        <v>-6035.3231234285395</v>
      </c>
      <c r="C143" s="7">
        <f t="shared" si="9"/>
        <v>24027.789824711486</v>
      </c>
      <c r="D143" s="8">
        <f t="shared" si="10"/>
        <v>17992.466701282945</v>
      </c>
      <c r="E143" s="8">
        <f t="shared" si="11"/>
        <v>-834743.02087562054</v>
      </c>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f t="shared" si="13"/>
        <v>8.9333312989890779</v>
      </c>
      <c r="AZ143" s="310">
        <f t="shared" si="14"/>
        <v>7.4444427491575649E-3</v>
      </c>
      <c r="BA143" s="310"/>
      <c r="BB143" s="310"/>
      <c r="BC143" s="310"/>
      <c r="BD143" s="310"/>
      <c r="BE143" s="310"/>
    </row>
    <row r="144" spans="1:57">
      <c r="A144" s="5">
        <v>113</v>
      </c>
      <c r="B144" s="7">
        <f t="shared" si="12"/>
        <v>-6214.1966291673953</v>
      </c>
      <c r="C144" s="7">
        <f t="shared" si="9"/>
        <v>24206.663330450341</v>
      </c>
      <c r="D144" s="8">
        <f t="shared" si="10"/>
        <v>17992.466701282945</v>
      </c>
      <c r="E144" s="8">
        <f t="shared" si="11"/>
        <v>-858949.68420607084</v>
      </c>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f t="shared" si="13"/>
        <v>8.9333312989890779</v>
      </c>
      <c r="AZ144" s="310">
        <f t="shared" si="14"/>
        <v>7.4444427491575649E-3</v>
      </c>
      <c r="BA144" s="310"/>
      <c r="BB144" s="310"/>
      <c r="BC144" s="310"/>
      <c r="BD144" s="310"/>
      <c r="BE144" s="310"/>
    </row>
    <row r="145" spans="1:57">
      <c r="A145" s="5">
        <v>114</v>
      </c>
      <c r="B145" s="7">
        <f t="shared" si="12"/>
        <v>-6394.4017484790638</v>
      </c>
      <c r="C145" s="7">
        <f t="shared" si="9"/>
        <v>24386.868449762009</v>
      </c>
      <c r="D145" s="8">
        <f t="shared" si="10"/>
        <v>17992.466701282945</v>
      </c>
      <c r="E145" s="8">
        <f t="shared" si="11"/>
        <v>-883336.55265583284</v>
      </c>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f t="shared" si="13"/>
        <v>8.9333312989890779</v>
      </c>
      <c r="AZ145" s="310">
        <f t="shared" si="14"/>
        <v>7.4444427491575649E-3</v>
      </c>
      <c r="BA145" s="310"/>
      <c r="BB145" s="310"/>
      <c r="BC145" s="310"/>
      <c r="BD145" s="310"/>
      <c r="BE145" s="310"/>
    </row>
    <row r="146" spans="1:57">
      <c r="A146" s="5">
        <v>115</v>
      </c>
      <c r="B146" s="7">
        <f t="shared" si="12"/>
        <v>-6575.9483944845542</v>
      </c>
      <c r="C146" s="7">
        <f t="shared" si="9"/>
        <v>24568.415095767501</v>
      </c>
      <c r="D146" s="8">
        <f t="shared" si="10"/>
        <v>17992.466701282945</v>
      </c>
      <c r="E146" s="8">
        <f t="shared" si="11"/>
        <v>-907904.96775160031</v>
      </c>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c r="AW146" s="310"/>
      <c r="AX146" s="310"/>
      <c r="AY146" s="310">
        <f t="shared" si="13"/>
        <v>8.9333312989890779</v>
      </c>
      <c r="AZ146" s="310">
        <f t="shared" si="14"/>
        <v>7.4444427491575649E-3</v>
      </c>
      <c r="BA146" s="310"/>
      <c r="BB146" s="310"/>
      <c r="BC146" s="310"/>
      <c r="BD146" s="310"/>
      <c r="BE146" s="310"/>
    </row>
    <row r="147" spans="1:57">
      <c r="A147" s="5">
        <v>116</v>
      </c>
      <c r="B147" s="7">
        <f t="shared" si="12"/>
        <v>-6758.8465541025334</v>
      </c>
      <c r="C147" s="7">
        <f t="shared" si="9"/>
        <v>24751.313255385478</v>
      </c>
      <c r="D147" s="8">
        <f t="shared" si="10"/>
        <v>17992.466701282945</v>
      </c>
      <c r="E147" s="8">
        <f t="shared" si="11"/>
        <v>-932656.28100698581</v>
      </c>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0"/>
      <c r="AY147" s="310">
        <f t="shared" si="13"/>
        <v>8.9333312989890779</v>
      </c>
      <c r="AZ147" s="310">
        <f t="shared" si="14"/>
        <v>7.4444427491575649E-3</v>
      </c>
      <c r="BA147" s="310"/>
      <c r="BB147" s="310"/>
      <c r="BC147" s="310"/>
      <c r="BD147" s="310"/>
      <c r="BE147" s="310"/>
    </row>
    <row r="148" spans="1:57">
      <c r="A148" s="5">
        <v>117</v>
      </c>
      <c r="B148" s="7">
        <f t="shared" si="12"/>
        <v>-6943.1062885987158</v>
      </c>
      <c r="C148" s="7">
        <f t="shared" si="9"/>
        <v>24935.572989881661</v>
      </c>
      <c r="D148" s="8">
        <f t="shared" si="10"/>
        <v>17992.466701282945</v>
      </c>
      <c r="E148" s="8">
        <f t="shared" si="11"/>
        <v>-957591.85399686743</v>
      </c>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310"/>
      <c r="AP148" s="310"/>
      <c r="AQ148" s="310"/>
      <c r="AR148" s="310"/>
      <c r="AS148" s="310"/>
      <c r="AT148" s="310"/>
      <c r="AU148" s="310"/>
      <c r="AV148" s="310"/>
      <c r="AW148" s="310"/>
      <c r="AX148" s="310"/>
      <c r="AY148" s="310">
        <f t="shared" si="13"/>
        <v>8.9333312989890779</v>
      </c>
      <c r="AZ148" s="310">
        <f t="shared" si="14"/>
        <v>7.4444427491575649E-3</v>
      </c>
      <c r="BA148" s="310"/>
      <c r="BB148" s="310"/>
      <c r="BC148" s="310"/>
      <c r="BD148" s="310"/>
      <c r="BE148" s="310"/>
    </row>
    <row r="149" spans="1:57">
      <c r="A149" s="5">
        <v>118</v>
      </c>
      <c r="B149" s="7">
        <f t="shared" si="12"/>
        <v>-7128.7377341393294</v>
      </c>
      <c r="C149" s="7">
        <f t="shared" si="9"/>
        <v>25121.204435422274</v>
      </c>
      <c r="D149" s="8">
        <f t="shared" si="10"/>
        <v>17992.466701282945</v>
      </c>
      <c r="E149" s="8">
        <f t="shared" si="11"/>
        <v>-982713.05843228975</v>
      </c>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0"/>
      <c r="AY149" s="310">
        <f t="shared" si="13"/>
        <v>8.9333312989890779</v>
      </c>
      <c r="AZ149" s="310">
        <f t="shared" si="14"/>
        <v>7.4444427491575649E-3</v>
      </c>
      <c r="BA149" s="310"/>
      <c r="BB149" s="310"/>
      <c r="BC149" s="310"/>
      <c r="BD149" s="310"/>
      <c r="BE149" s="310"/>
    </row>
    <row r="150" spans="1:57">
      <c r="A150" s="5">
        <v>119</v>
      </c>
      <c r="B150" s="7">
        <f t="shared" si="12"/>
        <v>-7315.7511023487141</v>
      </c>
      <c r="C150" s="7">
        <f t="shared" si="9"/>
        <v>25308.217803631658</v>
      </c>
      <c r="D150" s="8">
        <f t="shared" si="10"/>
        <v>17992.466701282945</v>
      </c>
      <c r="E150" s="8">
        <f t="shared" si="11"/>
        <v>-1008021.2762359214</v>
      </c>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f t="shared" si="13"/>
        <v>8.9333312989890779</v>
      </c>
      <c r="AZ150" s="310">
        <f t="shared" si="14"/>
        <v>7.4444427491575649E-3</v>
      </c>
      <c r="BA150" s="310"/>
      <c r="BB150" s="310"/>
      <c r="BC150" s="310"/>
      <c r="BD150" s="310"/>
      <c r="BE150" s="310"/>
    </row>
    <row r="151" spans="1:57">
      <c r="A151" s="5">
        <v>120</v>
      </c>
      <c r="B151" s="7">
        <f t="shared" si="12"/>
        <v>-7504.1566808710604</v>
      </c>
      <c r="C151" s="7">
        <f t="shared" si="9"/>
        <v>25496.623382154005</v>
      </c>
      <c r="D151" s="8">
        <f t="shared" si="10"/>
        <v>17992.466701282945</v>
      </c>
      <c r="E151" s="8">
        <f t="shared" si="11"/>
        <v>-1033517.8996180755</v>
      </c>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310"/>
      <c r="AP151" s="310"/>
      <c r="AQ151" s="310"/>
      <c r="AR151" s="310"/>
      <c r="AS151" s="310"/>
      <c r="AT151" s="310"/>
      <c r="AU151" s="310"/>
      <c r="AV151" s="310"/>
      <c r="AW151" s="310"/>
      <c r="AX151" s="310"/>
      <c r="AY151" s="310">
        <f t="shared" si="13"/>
        <v>8.9333312989890779</v>
      </c>
      <c r="AZ151" s="310">
        <f t="shared" si="14"/>
        <v>7.4444427491575649E-3</v>
      </c>
      <c r="BA151" s="310"/>
      <c r="BB151" s="310"/>
      <c r="BC151" s="310"/>
      <c r="BD151" s="310"/>
      <c r="BE151" s="310"/>
    </row>
    <row r="152" spans="1:57">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f t="shared" si="13"/>
        <v>8.9333312989890779</v>
      </c>
      <c r="AZ152" s="310">
        <f t="shared" si="14"/>
        <v>7.4444427491575649E-3</v>
      </c>
      <c r="BA152" s="310"/>
      <c r="BB152" s="310"/>
      <c r="BC152" s="310"/>
      <c r="BD152" s="310"/>
      <c r="BE152" s="310"/>
    </row>
    <row r="153" spans="1:57">
      <c r="AE153" s="310"/>
      <c r="AF153" s="310"/>
      <c r="AG153" s="310"/>
      <c r="AH153" s="310"/>
      <c r="AI153" s="310"/>
      <c r="AJ153" s="310"/>
      <c r="AK153" s="310"/>
      <c r="AL153" s="310"/>
      <c r="AM153" s="310"/>
      <c r="AN153" s="310"/>
      <c r="AO153" s="310"/>
      <c r="AP153" s="310"/>
      <c r="AQ153" s="310"/>
      <c r="AR153" s="310"/>
      <c r="AS153" s="310"/>
      <c r="AT153" s="310"/>
      <c r="AU153" s="310"/>
      <c r="AV153" s="310"/>
      <c r="AW153" s="310"/>
      <c r="AX153" s="310"/>
      <c r="AY153" s="310">
        <f t="shared" si="13"/>
        <v>8.9333312989890779</v>
      </c>
      <c r="AZ153" s="310">
        <f t="shared" si="14"/>
        <v>7.4444427491575649E-3</v>
      </c>
      <c r="BA153" s="310"/>
      <c r="BB153" s="310"/>
      <c r="BC153" s="310"/>
      <c r="BD153" s="310"/>
      <c r="BE153" s="310"/>
    </row>
    <row r="154" spans="1:57" ht="15" thickBot="1">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c r="AY154" s="310">
        <f t="shared" si="13"/>
        <v>8.9333312989890779</v>
      </c>
      <c r="AZ154" s="310">
        <f t="shared" si="14"/>
        <v>7.4444427491575649E-3</v>
      </c>
      <c r="BA154" s="310"/>
      <c r="BB154" s="310"/>
      <c r="BC154" s="310"/>
      <c r="BD154" s="310"/>
      <c r="BE154" s="310"/>
    </row>
    <row r="155" spans="1:57">
      <c r="D155" s="582" t="s">
        <v>320</v>
      </c>
      <c r="E155" s="565"/>
      <c r="F155" s="565"/>
      <c r="G155" s="565"/>
      <c r="H155" s="565"/>
      <c r="I155" s="566"/>
      <c r="J155" s="567"/>
      <c r="K155" s="568"/>
      <c r="L155" s="569"/>
      <c r="M155" s="569"/>
      <c r="N155" s="569"/>
      <c r="O155" s="569"/>
      <c r="P155" s="569"/>
      <c r="Q155" s="569"/>
      <c r="R155" s="569"/>
      <c r="S155" s="569"/>
      <c r="T155" s="569"/>
      <c r="U155" s="569"/>
      <c r="V155" s="569"/>
      <c r="W155" s="57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f t="shared" si="13"/>
        <v>8.9333312989890779</v>
      </c>
      <c r="AZ155" s="310">
        <f t="shared" si="14"/>
        <v>7.4444427491575649E-3</v>
      </c>
      <c r="BA155" s="310"/>
      <c r="BB155" s="310"/>
      <c r="BC155" s="310"/>
      <c r="BD155" s="310"/>
      <c r="BE155" s="310"/>
    </row>
    <row r="156" spans="1:57">
      <c r="D156" s="583" t="s">
        <v>321</v>
      </c>
      <c r="E156" s="532"/>
      <c r="F156" s="532"/>
      <c r="G156" s="532"/>
      <c r="H156" s="532"/>
      <c r="I156" s="533"/>
      <c r="J156" s="534"/>
      <c r="K156" s="535"/>
      <c r="L156" s="343"/>
      <c r="M156" s="343"/>
      <c r="N156" s="343"/>
      <c r="O156" s="343"/>
      <c r="P156" s="343"/>
      <c r="Q156" s="343"/>
      <c r="R156" s="343"/>
      <c r="S156" s="343"/>
      <c r="T156" s="343"/>
      <c r="U156" s="343"/>
      <c r="V156" s="343"/>
      <c r="W156" s="571"/>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f t="shared" si="13"/>
        <v>8.9333312989890779</v>
      </c>
      <c r="AZ156" s="310">
        <f t="shared" si="14"/>
        <v>7.4444427491575649E-3</v>
      </c>
      <c r="BA156" s="310"/>
      <c r="BB156" s="310"/>
      <c r="BC156" s="310"/>
      <c r="BD156" s="310"/>
      <c r="BE156" s="310"/>
    </row>
    <row r="157" spans="1:57">
      <c r="D157" s="583" t="s">
        <v>322</v>
      </c>
      <c r="E157" s="533"/>
      <c r="F157" s="533"/>
      <c r="G157" s="533"/>
      <c r="H157" s="532"/>
      <c r="I157" s="533"/>
      <c r="J157" s="533"/>
      <c r="K157" s="535"/>
      <c r="L157" s="343"/>
      <c r="M157" s="343"/>
      <c r="N157" s="343"/>
      <c r="O157" s="343"/>
      <c r="P157" s="343"/>
      <c r="Q157" s="343"/>
      <c r="R157" s="343"/>
      <c r="S157" s="343"/>
      <c r="T157" s="343"/>
      <c r="U157" s="343"/>
      <c r="V157" s="343"/>
      <c r="W157" s="571"/>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c r="AY157" s="310">
        <f t="shared" si="13"/>
        <v>8.9333312989890779</v>
      </c>
      <c r="AZ157" s="310">
        <f t="shared" si="14"/>
        <v>7.4444427491575649E-3</v>
      </c>
      <c r="BA157" s="310"/>
      <c r="BB157" s="310"/>
      <c r="BC157" s="310"/>
      <c r="BD157" s="310"/>
      <c r="BE157" s="310"/>
    </row>
    <row r="158" spans="1:57" ht="15" thickBot="1">
      <c r="D158" s="584" t="s">
        <v>323</v>
      </c>
      <c r="E158" s="572"/>
      <c r="F158" s="572"/>
      <c r="G158" s="572"/>
      <c r="H158" s="572"/>
      <c r="I158" s="573"/>
      <c r="J158" s="574"/>
      <c r="K158" s="575"/>
      <c r="L158" s="576"/>
      <c r="M158" s="576"/>
      <c r="N158" s="576"/>
      <c r="O158" s="576"/>
      <c r="P158" s="576"/>
      <c r="Q158" s="576"/>
      <c r="R158" s="576"/>
      <c r="S158" s="576"/>
      <c r="T158" s="576"/>
      <c r="U158" s="576"/>
      <c r="V158" s="576"/>
      <c r="W158" s="577"/>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f t="shared" si="13"/>
        <v>8.9333312989890779</v>
      </c>
      <c r="AZ158" s="310">
        <f t="shared" si="14"/>
        <v>7.4444427491575649E-3</v>
      </c>
      <c r="BA158" s="310"/>
      <c r="BB158" s="310"/>
      <c r="BC158" s="310"/>
      <c r="BD158" s="310"/>
      <c r="BE158" s="310"/>
    </row>
    <row r="159" spans="1:57">
      <c r="AE159" s="310"/>
      <c r="AF159" s="310"/>
      <c r="AG159" s="310"/>
      <c r="AH159" s="310"/>
      <c r="AI159" s="310"/>
      <c r="AJ159" s="310"/>
      <c r="AK159" s="310"/>
      <c r="AL159" s="310"/>
      <c r="AM159" s="310"/>
      <c r="AN159" s="310"/>
      <c r="AO159" s="310"/>
      <c r="AP159" s="310"/>
      <c r="AQ159" s="310"/>
      <c r="AR159" s="310"/>
      <c r="AS159" s="310"/>
      <c r="AT159" s="310"/>
      <c r="AU159" s="310"/>
      <c r="AV159" s="310"/>
      <c r="AW159" s="310"/>
      <c r="AX159" s="310"/>
      <c r="AY159" s="310">
        <f t="shared" si="13"/>
        <v>8.9333312989890779</v>
      </c>
      <c r="AZ159" s="310">
        <f t="shared" si="14"/>
        <v>7.4444427491575649E-3</v>
      </c>
      <c r="BA159" s="310"/>
      <c r="BB159" s="310"/>
      <c r="BC159" s="310"/>
      <c r="BD159" s="310"/>
      <c r="BE159" s="310"/>
    </row>
    <row r="160" spans="1:57">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c r="AY160" s="310">
        <f t="shared" si="13"/>
        <v>8.9333312989890779</v>
      </c>
      <c r="AZ160" s="310">
        <f t="shared" si="14"/>
        <v>7.4444427491575649E-3</v>
      </c>
      <c r="BA160" s="310"/>
      <c r="BB160" s="310"/>
      <c r="BC160" s="310"/>
      <c r="BD160" s="310"/>
      <c r="BE160" s="310"/>
    </row>
    <row r="161" spans="31:57">
      <c r="AE161" s="310"/>
      <c r="AF161" s="310"/>
      <c r="AG161" s="310"/>
      <c r="AH161" s="310"/>
      <c r="AI161" s="310"/>
      <c r="AJ161" s="310"/>
      <c r="AK161" s="310"/>
      <c r="AL161" s="310"/>
      <c r="AM161" s="310"/>
      <c r="AN161" s="310"/>
      <c r="AO161" s="310"/>
      <c r="AP161" s="310"/>
      <c r="AQ161" s="310"/>
      <c r="AR161" s="310"/>
      <c r="AS161" s="310"/>
      <c r="AT161" s="310"/>
      <c r="AU161" s="310"/>
      <c r="AV161" s="310"/>
      <c r="AW161" s="310"/>
      <c r="AX161" s="310"/>
      <c r="AY161" s="310">
        <f t="shared" si="13"/>
        <v>8.9333312989890779</v>
      </c>
      <c r="AZ161" s="310">
        <f t="shared" si="14"/>
        <v>7.4444427491575649E-3</v>
      </c>
      <c r="BA161" s="310"/>
      <c r="BB161" s="310"/>
      <c r="BC161" s="310"/>
      <c r="BD161" s="310"/>
      <c r="BE161" s="310"/>
    </row>
    <row r="162" spans="31:57">
      <c r="AE162" s="310"/>
      <c r="AF162" s="310"/>
      <c r="AG162" s="310"/>
      <c r="AH162" s="310"/>
      <c r="AI162" s="310"/>
      <c r="AJ162" s="310"/>
      <c r="AK162" s="310"/>
      <c r="AL162" s="310"/>
      <c r="AM162" s="310"/>
      <c r="AN162" s="310"/>
      <c r="AO162" s="310"/>
      <c r="AP162" s="310"/>
      <c r="AQ162" s="310"/>
      <c r="AR162" s="310"/>
      <c r="AS162" s="310"/>
      <c r="AT162" s="310"/>
      <c r="AU162" s="310"/>
      <c r="AV162" s="310"/>
      <c r="AW162" s="310"/>
      <c r="AX162" s="310"/>
      <c r="AY162" s="310">
        <f t="shared" si="13"/>
        <v>8.9333312989890779</v>
      </c>
      <c r="AZ162" s="310">
        <f t="shared" si="14"/>
        <v>7.4444427491575649E-3</v>
      </c>
      <c r="BA162" s="310"/>
      <c r="BB162" s="310"/>
      <c r="BC162" s="310"/>
      <c r="BD162" s="310"/>
      <c r="BE162" s="310"/>
    </row>
    <row r="163" spans="31:57">
      <c r="AE163" s="310"/>
      <c r="AF163" s="310"/>
      <c r="AG163" s="310"/>
      <c r="AH163" s="310"/>
      <c r="AI163" s="310"/>
      <c r="AJ163" s="310"/>
      <c r="AK163" s="310"/>
      <c r="AL163" s="310"/>
      <c r="AM163" s="310"/>
      <c r="AN163" s="310"/>
      <c r="AO163" s="310"/>
      <c r="AP163" s="310"/>
      <c r="AQ163" s="310"/>
      <c r="AR163" s="310"/>
      <c r="AS163" s="310"/>
      <c r="AT163" s="310"/>
      <c r="AU163" s="310"/>
      <c r="AV163" s="310"/>
      <c r="AW163" s="310"/>
      <c r="AX163" s="310"/>
      <c r="AY163" s="310">
        <f t="shared" si="13"/>
        <v>8.9333312989890779</v>
      </c>
      <c r="AZ163" s="310">
        <f t="shared" si="14"/>
        <v>7.4444427491575649E-3</v>
      </c>
      <c r="BA163" s="310"/>
      <c r="BB163" s="310"/>
      <c r="BC163" s="310"/>
      <c r="BD163" s="310"/>
      <c r="BE163" s="310"/>
    </row>
    <row r="164" spans="31:57">
      <c r="AE164" s="310"/>
      <c r="AF164" s="310"/>
      <c r="AG164" s="310"/>
      <c r="AH164" s="310"/>
      <c r="AI164" s="310"/>
      <c r="AJ164" s="310"/>
      <c r="AK164" s="310"/>
      <c r="AL164" s="310"/>
      <c r="AM164" s="310"/>
      <c r="AN164" s="310"/>
      <c r="AO164" s="310"/>
      <c r="AP164" s="310"/>
      <c r="AQ164" s="310"/>
      <c r="AR164" s="310"/>
      <c r="AS164" s="310"/>
      <c r="AT164" s="310"/>
      <c r="AU164" s="310"/>
      <c r="AV164" s="310"/>
      <c r="AW164" s="310"/>
      <c r="AX164" s="310"/>
      <c r="AY164" s="310">
        <f t="shared" si="13"/>
        <v>8.9333312989890779</v>
      </c>
      <c r="AZ164" s="310">
        <f t="shared" si="14"/>
        <v>7.4444427491575649E-3</v>
      </c>
      <c r="BA164" s="310"/>
      <c r="BB164" s="310"/>
      <c r="BC164" s="310"/>
      <c r="BD164" s="310"/>
      <c r="BE164" s="310"/>
    </row>
    <row r="165" spans="31:57">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f t="shared" si="13"/>
        <v>8.9333312989890779</v>
      </c>
      <c r="AZ165" s="310">
        <f t="shared" si="14"/>
        <v>7.4444427491575649E-3</v>
      </c>
      <c r="BA165" s="310"/>
      <c r="BB165" s="310"/>
      <c r="BC165" s="310"/>
      <c r="BD165" s="310"/>
      <c r="BE165" s="310"/>
    </row>
    <row r="166" spans="31:57">
      <c r="AE166" s="310"/>
      <c r="AF166" s="310"/>
      <c r="AG166" s="310"/>
      <c r="AH166" s="310"/>
      <c r="AI166" s="310"/>
      <c r="AJ166" s="310"/>
      <c r="AK166" s="310"/>
      <c r="AL166" s="310"/>
      <c r="AM166" s="310"/>
      <c r="AN166" s="310"/>
      <c r="AO166" s="310"/>
      <c r="AP166" s="310"/>
      <c r="AQ166" s="310"/>
      <c r="AR166" s="310"/>
      <c r="AS166" s="310"/>
      <c r="AT166" s="310"/>
      <c r="AU166" s="310"/>
      <c r="AV166" s="310"/>
      <c r="AW166" s="310"/>
      <c r="AX166" s="310"/>
      <c r="AY166" s="310">
        <f t="shared" si="13"/>
        <v>8.9333312989890779</v>
      </c>
      <c r="AZ166" s="310">
        <f t="shared" si="14"/>
        <v>7.4444427491575649E-3</v>
      </c>
      <c r="BA166" s="310"/>
      <c r="BB166" s="310"/>
      <c r="BC166" s="310"/>
      <c r="BD166" s="310"/>
      <c r="BE166" s="310"/>
    </row>
    <row r="167" spans="31:57">
      <c r="AE167" s="310"/>
      <c r="AF167" s="310"/>
      <c r="AG167" s="310"/>
      <c r="AH167" s="310"/>
      <c r="AI167" s="310"/>
      <c r="AJ167" s="310"/>
      <c r="AK167" s="310"/>
      <c r="AL167" s="310"/>
      <c r="AM167" s="310"/>
      <c r="AN167" s="310"/>
      <c r="AO167" s="310"/>
      <c r="AP167" s="310"/>
      <c r="AQ167" s="310"/>
      <c r="AR167" s="310"/>
      <c r="AS167" s="310"/>
      <c r="AT167" s="310"/>
      <c r="AU167" s="310"/>
      <c r="AV167" s="310"/>
      <c r="AW167" s="310"/>
      <c r="AX167" s="310"/>
      <c r="AY167" s="310">
        <f t="shared" si="13"/>
        <v>8.9333312989890779</v>
      </c>
      <c r="AZ167" s="310">
        <f t="shared" si="14"/>
        <v>7.4444427491575649E-3</v>
      </c>
      <c r="BA167" s="310"/>
      <c r="BB167" s="310"/>
      <c r="BC167" s="310"/>
      <c r="BD167" s="310"/>
      <c r="BE167" s="310"/>
    </row>
    <row r="168" spans="31:57">
      <c r="AE168" s="310"/>
      <c r="AF168" s="310"/>
      <c r="AG168" s="310"/>
      <c r="AH168" s="310"/>
      <c r="AI168" s="310"/>
      <c r="AJ168" s="310"/>
      <c r="AK168" s="310"/>
      <c r="AL168" s="310"/>
      <c r="AM168" s="310"/>
      <c r="AN168" s="310"/>
      <c r="AO168" s="310"/>
      <c r="AP168" s="310"/>
      <c r="AQ168" s="310"/>
      <c r="AR168" s="310"/>
      <c r="AS168" s="310"/>
      <c r="AT168" s="310"/>
      <c r="AU168" s="310"/>
      <c r="AV168" s="310"/>
      <c r="AW168" s="310"/>
      <c r="AX168" s="310"/>
      <c r="AY168" s="310">
        <f t="shared" si="13"/>
        <v>8.9333312989890779</v>
      </c>
      <c r="AZ168" s="310">
        <f t="shared" si="14"/>
        <v>7.4444427491575649E-3</v>
      </c>
      <c r="BA168" s="310"/>
      <c r="BB168" s="310"/>
      <c r="BC168" s="310"/>
      <c r="BD168" s="310"/>
      <c r="BE168" s="310"/>
    </row>
    <row r="169" spans="31:57">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f t="shared" si="13"/>
        <v>8.9333312989890779</v>
      </c>
      <c r="AZ169" s="310">
        <f t="shared" si="14"/>
        <v>7.4444427491575649E-3</v>
      </c>
      <c r="BA169" s="310"/>
      <c r="BB169" s="310"/>
      <c r="BC169" s="310"/>
      <c r="BD169" s="310"/>
      <c r="BE169" s="310"/>
    </row>
    <row r="170" spans="31:57">
      <c r="AE170" s="310"/>
      <c r="AF170" s="310"/>
      <c r="AG170" s="310"/>
      <c r="AH170" s="310"/>
      <c r="AI170" s="310"/>
      <c r="AJ170" s="310"/>
      <c r="AK170" s="310"/>
      <c r="AL170" s="310"/>
      <c r="AM170" s="310"/>
      <c r="AN170" s="310"/>
      <c r="AO170" s="310"/>
      <c r="AP170" s="310"/>
      <c r="AQ170" s="310"/>
      <c r="AR170" s="310"/>
      <c r="AS170" s="310"/>
      <c r="AT170" s="310"/>
      <c r="AU170" s="310"/>
      <c r="AV170" s="310"/>
      <c r="AW170" s="310"/>
      <c r="AX170" s="310"/>
      <c r="AY170" s="310">
        <f t="shared" si="13"/>
        <v>8.9333312989890779</v>
      </c>
      <c r="AZ170" s="310">
        <f t="shared" si="14"/>
        <v>7.4444427491575649E-3</v>
      </c>
      <c r="BA170" s="310"/>
      <c r="BB170" s="310"/>
      <c r="BC170" s="310"/>
      <c r="BD170" s="310"/>
      <c r="BE170" s="310"/>
    </row>
    <row r="171" spans="31:57">
      <c r="AE171" s="310"/>
      <c r="AF171" s="310"/>
      <c r="AG171" s="310"/>
      <c r="AH171" s="310"/>
      <c r="AI171" s="310"/>
      <c r="AJ171" s="310"/>
      <c r="AK171" s="310"/>
      <c r="AL171" s="310"/>
      <c r="AM171" s="310"/>
      <c r="AN171" s="310"/>
      <c r="AO171" s="310"/>
      <c r="AP171" s="310"/>
      <c r="AQ171" s="310"/>
      <c r="AR171" s="310"/>
      <c r="AS171" s="310"/>
      <c r="AT171" s="310"/>
      <c r="AU171" s="310"/>
      <c r="AV171" s="310"/>
      <c r="AW171" s="310"/>
      <c r="AX171" s="310"/>
      <c r="AY171" s="310">
        <f t="shared" si="13"/>
        <v>8.9333312989890779</v>
      </c>
      <c r="AZ171" s="310">
        <f t="shared" si="14"/>
        <v>7.4444427491575649E-3</v>
      </c>
      <c r="BA171" s="310"/>
      <c r="BB171" s="310"/>
      <c r="BC171" s="310"/>
      <c r="BD171" s="310"/>
      <c r="BE171" s="310"/>
    </row>
    <row r="172" spans="31:57">
      <c r="AE172" s="310"/>
      <c r="AF172" s="310"/>
      <c r="AG172" s="310"/>
      <c r="AH172" s="310"/>
      <c r="AI172" s="310"/>
      <c r="AJ172" s="310"/>
      <c r="AK172" s="310"/>
      <c r="AL172" s="310"/>
      <c r="AM172" s="310"/>
      <c r="AN172" s="310"/>
      <c r="AO172" s="310"/>
      <c r="AP172" s="310"/>
      <c r="AQ172" s="310"/>
      <c r="AR172" s="310"/>
      <c r="AS172" s="310"/>
      <c r="AT172" s="310"/>
      <c r="AU172" s="310"/>
      <c r="AV172" s="310"/>
      <c r="AW172" s="310"/>
      <c r="AX172" s="310"/>
      <c r="AY172" s="310">
        <f t="shared" si="13"/>
        <v>8.9333312989890779</v>
      </c>
      <c r="AZ172" s="310">
        <f t="shared" si="14"/>
        <v>7.4444427491575649E-3</v>
      </c>
      <c r="BA172" s="310"/>
      <c r="BB172" s="310"/>
      <c r="BC172" s="310"/>
      <c r="BD172" s="310"/>
      <c r="BE172" s="310"/>
    </row>
    <row r="173" spans="31:57">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f t="shared" si="13"/>
        <v>8.9333312989890779</v>
      </c>
      <c r="AZ173" s="310">
        <f t="shared" si="14"/>
        <v>7.4444427491575649E-3</v>
      </c>
      <c r="BA173" s="310"/>
      <c r="BB173" s="310"/>
      <c r="BC173" s="310"/>
      <c r="BD173" s="310"/>
      <c r="BE173" s="310"/>
    </row>
    <row r="174" spans="31:57">
      <c r="AE174" s="310"/>
      <c r="AF174" s="310"/>
      <c r="AG174" s="310"/>
      <c r="AH174" s="310"/>
      <c r="AI174" s="310"/>
      <c r="AJ174" s="310"/>
      <c r="AK174" s="310"/>
      <c r="AL174" s="310"/>
      <c r="AM174" s="310"/>
      <c r="AN174" s="310"/>
      <c r="AO174" s="310"/>
      <c r="AP174" s="310"/>
      <c r="AQ174" s="310"/>
      <c r="AR174" s="310"/>
      <c r="AS174" s="310"/>
      <c r="AT174" s="310"/>
      <c r="AU174" s="310"/>
      <c r="AV174" s="310"/>
      <c r="AW174" s="310"/>
      <c r="AX174" s="310"/>
      <c r="AY174" s="310">
        <f t="shared" si="13"/>
        <v>8.9333312989890779</v>
      </c>
      <c r="AZ174" s="310">
        <f t="shared" si="14"/>
        <v>7.4444427491575649E-3</v>
      </c>
      <c r="BA174" s="310"/>
      <c r="BB174" s="310"/>
      <c r="BC174" s="310"/>
      <c r="BD174" s="310"/>
      <c r="BE174" s="310"/>
    </row>
    <row r="175" spans="31:57">
      <c r="AE175" s="310"/>
      <c r="AF175" s="310"/>
      <c r="AG175" s="310"/>
      <c r="AH175" s="310"/>
      <c r="AI175" s="310"/>
      <c r="AJ175" s="310"/>
      <c r="AK175" s="310"/>
      <c r="AL175" s="310"/>
      <c r="AM175" s="310"/>
      <c r="AN175" s="310"/>
      <c r="AO175" s="310"/>
      <c r="AP175" s="310"/>
      <c r="AQ175" s="310"/>
      <c r="AR175" s="310"/>
      <c r="AS175" s="310"/>
      <c r="AT175" s="310"/>
      <c r="AU175" s="310"/>
      <c r="AV175" s="310"/>
      <c r="AW175" s="310"/>
      <c r="AX175" s="310"/>
      <c r="AY175" s="310">
        <f t="shared" si="13"/>
        <v>8.9333312989890779</v>
      </c>
      <c r="AZ175" s="310">
        <f t="shared" si="14"/>
        <v>7.4444427491575649E-3</v>
      </c>
      <c r="BA175" s="310"/>
      <c r="BB175" s="310"/>
      <c r="BC175" s="310"/>
      <c r="BD175" s="310"/>
      <c r="BE175" s="310"/>
    </row>
    <row r="176" spans="31:57">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f t="shared" si="13"/>
        <v>8.9333312989890779</v>
      </c>
      <c r="AZ176" s="310">
        <f t="shared" si="14"/>
        <v>7.4444427491575649E-3</v>
      </c>
      <c r="BA176" s="310"/>
      <c r="BB176" s="310"/>
      <c r="BC176" s="310"/>
      <c r="BD176" s="310"/>
      <c r="BE176" s="310"/>
    </row>
    <row r="177" spans="31:57">
      <c r="AE177" s="310"/>
      <c r="AF177" s="310"/>
      <c r="AG177" s="310"/>
      <c r="AH177" s="310"/>
      <c r="AI177" s="310"/>
      <c r="AJ177" s="310"/>
      <c r="AK177" s="310"/>
      <c r="AL177" s="310"/>
      <c r="AM177" s="310"/>
      <c r="AN177" s="310"/>
      <c r="AO177" s="310"/>
      <c r="AP177" s="310"/>
      <c r="AQ177" s="310"/>
      <c r="AR177" s="310"/>
      <c r="AS177" s="310"/>
      <c r="AT177" s="310"/>
      <c r="AU177" s="310"/>
      <c r="AV177" s="310"/>
      <c r="AW177" s="310"/>
      <c r="AX177" s="310"/>
      <c r="AY177" s="310">
        <f t="shared" si="13"/>
        <v>8.9333312989890779</v>
      </c>
      <c r="AZ177" s="310">
        <f t="shared" si="14"/>
        <v>7.4444427491575649E-3</v>
      </c>
      <c r="BA177" s="310"/>
      <c r="BB177" s="310"/>
      <c r="BC177" s="310"/>
      <c r="BD177" s="310"/>
      <c r="BE177" s="310"/>
    </row>
    <row r="178" spans="31:57">
      <c r="AE178" s="310"/>
      <c r="AF178" s="310"/>
      <c r="AG178" s="310"/>
      <c r="AH178" s="310"/>
      <c r="AI178" s="310"/>
      <c r="AJ178" s="310"/>
      <c r="AK178" s="310"/>
      <c r="AL178" s="310"/>
      <c r="AM178" s="310"/>
      <c r="AN178" s="310"/>
      <c r="AO178" s="310"/>
      <c r="AP178" s="310"/>
      <c r="AQ178" s="310"/>
      <c r="AR178" s="310"/>
      <c r="AS178" s="310"/>
      <c r="AT178" s="310"/>
      <c r="AU178" s="310"/>
      <c r="AV178" s="310"/>
      <c r="AW178" s="310"/>
      <c r="AX178" s="310"/>
      <c r="AY178" s="310">
        <f t="shared" si="13"/>
        <v>8.9333312989890779</v>
      </c>
      <c r="AZ178" s="310">
        <f t="shared" si="14"/>
        <v>7.4444427491575649E-3</v>
      </c>
      <c r="BA178" s="310"/>
      <c r="BB178" s="310"/>
      <c r="BC178" s="310"/>
      <c r="BD178" s="310"/>
      <c r="BE178" s="310"/>
    </row>
    <row r="179" spans="31:57">
      <c r="AE179" s="310"/>
      <c r="AF179" s="310"/>
      <c r="AG179" s="310"/>
      <c r="AH179" s="310"/>
      <c r="AI179" s="310"/>
      <c r="AJ179" s="310"/>
      <c r="AK179" s="310"/>
      <c r="AL179" s="310"/>
      <c r="AM179" s="310"/>
      <c r="AN179" s="310"/>
      <c r="AO179" s="310"/>
      <c r="AP179" s="310"/>
      <c r="AQ179" s="310"/>
      <c r="AR179" s="310"/>
      <c r="AS179" s="310"/>
      <c r="AT179" s="310"/>
      <c r="AU179" s="310"/>
      <c r="AV179" s="310"/>
      <c r="AW179" s="310"/>
      <c r="AX179" s="310"/>
      <c r="AY179" s="310">
        <f t="shared" si="13"/>
        <v>8.9333312989890779</v>
      </c>
      <c r="AZ179" s="310">
        <f t="shared" si="14"/>
        <v>7.4444427491575649E-3</v>
      </c>
      <c r="BA179" s="310"/>
      <c r="BB179" s="310"/>
      <c r="BC179" s="310"/>
      <c r="BD179" s="310"/>
      <c r="BE179" s="310"/>
    </row>
    <row r="180" spans="31:57">
      <c r="AE180" s="310"/>
      <c r="AF180" s="310"/>
      <c r="AG180" s="310"/>
      <c r="AH180" s="310"/>
      <c r="AI180" s="310"/>
      <c r="AJ180" s="310"/>
      <c r="AK180" s="310"/>
      <c r="AL180" s="310"/>
      <c r="AM180" s="310"/>
      <c r="AN180" s="310"/>
      <c r="AO180" s="310"/>
      <c r="AP180" s="310"/>
      <c r="AQ180" s="310"/>
      <c r="AR180" s="310"/>
      <c r="AS180" s="310"/>
      <c r="AT180" s="310"/>
      <c r="AU180" s="310"/>
      <c r="AV180" s="310"/>
      <c r="AW180" s="310"/>
      <c r="AX180" s="310"/>
      <c r="AY180" s="310">
        <f t="shared" si="13"/>
        <v>8.9333312989890779</v>
      </c>
      <c r="AZ180" s="310">
        <f t="shared" si="14"/>
        <v>7.4444427491575649E-3</v>
      </c>
      <c r="BA180" s="310"/>
      <c r="BB180" s="310"/>
      <c r="BC180" s="310"/>
      <c r="BD180" s="310"/>
      <c r="BE180" s="310"/>
    </row>
    <row r="181" spans="31:57">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c r="AY181" s="310">
        <f t="shared" si="13"/>
        <v>8.9333312989890779</v>
      </c>
      <c r="AZ181" s="310">
        <f t="shared" si="14"/>
        <v>7.4444427491575649E-3</v>
      </c>
      <c r="BA181" s="310"/>
      <c r="BB181" s="310"/>
      <c r="BC181" s="310"/>
      <c r="BD181" s="310"/>
      <c r="BE181" s="310"/>
    </row>
    <row r="182" spans="31:57">
      <c r="AE182" s="310"/>
      <c r="AF182" s="310"/>
      <c r="AG182" s="310"/>
      <c r="AH182" s="310"/>
      <c r="AI182" s="310"/>
      <c r="AJ182" s="310"/>
      <c r="AK182" s="310"/>
      <c r="AL182" s="310"/>
      <c r="AM182" s="310"/>
      <c r="AN182" s="310"/>
      <c r="AO182" s="310"/>
      <c r="AP182" s="310"/>
      <c r="AQ182" s="310"/>
      <c r="AR182" s="310"/>
      <c r="AS182" s="310"/>
      <c r="AT182" s="310"/>
      <c r="AU182" s="310"/>
      <c r="AV182" s="310"/>
      <c r="AW182" s="310"/>
      <c r="AX182" s="310"/>
      <c r="AY182" s="310">
        <f t="shared" si="13"/>
        <v>8.9333312989890779</v>
      </c>
      <c r="AZ182" s="310">
        <f t="shared" si="14"/>
        <v>7.4444427491575649E-3</v>
      </c>
      <c r="BA182" s="310"/>
      <c r="BB182" s="310"/>
      <c r="BC182" s="310"/>
      <c r="BD182" s="310"/>
      <c r="BE182" s="310"/>
    </row>
    <row r="183" spans="31:57">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0">
        <f t="shared" si="13"/>
        <v>8.9333312989890779</v>
      </c>
      <c r="AZ183" s="310">
        <f t="shared" si="14"/>
        <v>7.4444427491575649E-3</v>
      </c>
      <c r="BA183" s="310"/>
      <c r="BB183" s="310"/>
      <c r="BC183" s="310"/>
      <c r="BD183" s="310"/>
      <c r="BE183" s="310"/>
    </row>
    <row r="184" spans="31:57">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f t="shared" si="13"/>
        <v>8.9333312989890779</v>
      </c>
      <c r="AZ184" s="310">
        <f t="shared" si="14"/>
        <v>7.4444427491575649E-3</v>
      </c>
      <c r="BA184" s="310"/>
      <c r="BB184" s="310"/>
      <c r="BC184" s="310"/>
      <c r="BD184" s="310"/>
      <c r="BE184" s="310"/>
    </row>
    <row r="185" spans="31:57">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f t="shared" si="13"/>
        <v>8.9333312989890779</v>
      </c>
      <c r="AZ185" s="310">
        <f t="shared" si="14"/>
        <v>7.4444427491575649E-3</v>
      </c>
      <c r="BA185" s="310"/>
      <c r="BB185" s="310"/>
      <c r="BC185" s="310"/>
      <c r="BD185" s="310"/>
      <c r="BE185" s="310"/>
    </row>
    <row r="186" spans="31:57">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f t="shared" si="13"/>
        <v>8.9333312989890779</v>
      </c>
      <c r="AZ186" s="310">
        <f t="shared" si="14"/>
        <v>7.4444427491575649E-3</v>
      </c>
      <c r="BA186" s="310"/>
      <c r="BB186" s="310"/>
      <c r="BC186" s="310"/>
      <c r="BD186" s="310"/>
      <c r="BE186" s="310"/>
    </row>
    <row r="187" spans="31:57">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f t="shared" si="13"/>
        <v>8.9333312989890779</v>
      </c>
      <c r="AZ187" s="310">
        <f t="shared" si="14"/>
        <v>7.4444427491575649E-3</v>
      </c>
      <c r="BA187" s="310"/>
      <c r="BB187" s="310"/>
      <c r="BC187" s="310"/>
      <c r="BD187" s="310"/>
      <c r="BE187" s="310"/>
    </row>
    <row r="188" spans="31:57">
      <c r="AE188" s="310"/>
      <c r="AF188" s="310"/>
      <c r="AG188" s="310"/>
      <c r="AH188" s="310"/>
      <c r="AI188" s="310"/>
      <c r="AJ188" s="310"/>
      <c r="AK188" s="310"/>
      <c r="AL188" s="310"/>
      <c r="AM188" s="310"/>
      <c r="AN188" s="310"/>
      <c r="AO188" s="310"/>
      <c r="AP188" s="310"/>
      <c r="AQ188" s="310"/>
      <c r="AR188" s="310"/>
      <c r="AS188" s="310"/>
      <c r="AT188" s="310"/>
      <c r="AU188" s="310"/>
      <c r="AV188" s="310"/>
      <c r="AW188" s="310"/>
      <c r="AX188" s="310"/>
      <c r="AY188" s="310">
        <f t="shared" si="13"/>
        <v>8.9333312989890779</v>
      </c>
      <c r="AZ188" s="310">
        <f t="shared" si="14"/>
        <v>7.4444427491575649E-3</v>
      </c>
      <c r="BA188" s="310"/>
      <c r="BB188" s="310"/>
      <c r="BC188" s="310"/>
      <c r="BD188" s="310"/>
      <c r="BE188" s="310"/>
    </row>
    <row r="189" spans="31:57">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f t="shared" si="13"/>
        <v>8.9333312989890779</v>
      </c>
      <c r="AZ189" s="310">
        <f t="shared" si="14"/>
        <v>7.4444427491575649E-3</v>
      </c>
      <c r="BA189" s="310"/>
      <c r="BB189" s="310"/>
      <c r="BC189" s="310"/>
      <c r="BD189" s="310"/>
      <c r="BE189" s="310"/>
    </row>
    <row r="190" spans="31:57">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c r="AY190" s="310">
        <f t="shared" si="13"/>
        <v>8.9333312989890779</v>
      </c>
      <c r="AZ190" s="310">
        <f t="shared" si="14"/>
        <v>7.4444427491575649E-3</v>
      </c>
      <c r="BA190" s="310"/>
      <c r="BB190" s="310"/>
      <c r="BC190" s="310"/>
      <c r="BD190" s="310"/>
      <c r="BE190" s="310"/>
    </row>
    <row r="191" spans="31:57">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f t="shared" si="13"/>
        <v>8.9333312989890779</v>
      </c>
      <c r="AZ191" s="310">
        <f t="shared" si="14"/>
        <v>7.4444427491575649E-3</v>
      </c>
      <c r="BA191" s="310"/>
      <c r="BB191" s="310"/>
      <c r="BC191" s="310"/>
      <c r="BD191" s="310"/>
      <c r="BE191" s="310"/>
    </row>
    <row r="192" spans="31:57">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c r="AY192" s="310">
        <f t="shared" si="13"/>
        <v>8.9333312989890779</v>
      </c>
      <c r="AZ192" s="310">
        <f t="shared" si="14"/>
        <v>7.4444427491575649E-3</v>
      </c>
      <c r="BA192" s="310"/>
      <c r="BB192" s="310"/>
      <c r="BC192" s="310"/>
      <c r="BD192" s="310"/>
      <c r="BE192" s="310"/>
    </row>
    <row r="193" spans="51:52">
      <c r="AY193" s="276">
        <f t="shared" si="13"/>
        <v>8.9333312989890779</v>
      </c>
      <c r="AZ193" s="276">
        <f t="shared" si="14"/>
        <v>7.4444427491575649E-3</v>
      </c>
    </row>
    <row r="194" spans="51:52">
      <c r="AY194" s="276">
        <f t="shared" si="13"/>
        <v>8.9333312989890779</v>
      </c>
      <c r="AZ194" s="276">
        <f t="shared" si="14"/>
        <v>7.4444427491575649E-3</v>
      </c>
    </row>
    <row r="195" spans="51:52">
      <c r="AY195" s="276">
        <f t="shared" si="13"/>
        <v>8.9333312989890779</v>
      </c>
      <c r="AZ195" s="276">
        <f t="shared" si="14"/>
        <v>7.4444427491575649E-3</v>
      </c>
    </row>
    <row r="196" spans="51:52">
      <c r="AY196" s="276">
        <f t="shared" si="13"/>
        <v>8.9333312989890779</v>
      </c>
      <c r="AZ196" s="276">
        <f t="shared" si="14"/>
        <v>7.4444427491575649E-3</v>
      </c>
    </row>
  </sheetData>
  <sheetProtection password="98EC" sheet="1" objects="1" scenarios="1"/>
  <dataValidations count="1">
    <dataValidation type="list" allowBlank="1" showInputMessage="1" showErrorMessage="1" prompt="choose one" sqref="Z8:Z12">
      <formula1>"24,36,48,60"</formula1>
    </dataValidation>
  </dataValidations>
  <hyperlinks>
    <hyperlink ref="G39" r:id="rId1"/>
    <hyperlink ref="G53" r:id="rId2"/>
    <hyperlink ref="F84" r:id="rId3"/>
  </hyperlinks>
  <pageMargins left="0.7" right="0.7" top="0.75" bottom="0.75" header="0.3" footer="0.3"/>
  <pageSetup paperSize="0" orientation="portrait"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SCHEME</vt:lpstr>
      <vt:lpstr>annuity query chart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RAMACHANDRA SHENOI</dc:creator>
  <cp:lastModifiedBy>RAMACHANDRA SHENOI</cp:lastModifiedBy>
  <cp:lastPrinted>2013-07-25T11:22:42Z</cp:lastPrinted>
  <dcterms:created xsi:type="dcterms:W3CDTF">2013-06-07T06:17:17Z</dcterms:created>
  <dcterms:modified xsi:type="dcterms:W3CDTF">2013-07-25T12:44:22Z</dcterms:modified>
</cp:coreProperties>
</file>