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0055" windowHeight="8160" firstSheet="1" activeTab="1"/>
  </bookViews>
  <sheets>
    <sheet name="A2Z EMI SCHEDULE." sheetId="1" state="hidden" r:id="rId1"/>
    <sheet name="input 1" sheetId="5" r:id="rId2"/>
    <sheet name="data" sheetId="3" state="hidden" r:id="rId3"/>
    <sheet name="a2b applied" sheetId="4" state="hidden" r:id="rId4"/>
  </sheets>
  <calcPr calcId="124519"/>
</workbook>
</file>

<file path=xl/calcChain.xml><?xml version="1.0" encoding="utf-8"?>
<calcChain xmlns="http://schemas.openxmlformats.org/spreadsheetml/2006/main">
  <c r="W1" i="5"/>
  <c r="X1"/>
  <c r="Y1"/>
  <c r="Z1"/>
  <c r="AA1"/>
  <c r="AB1"/>
  <c r="AC1"/>
  <c r="AD1"/>
  <c r="AE1"/>
  <c r="AF1"/>
  <c r="AG1"/>
  <c r="AH1"/>
  <c r="AI1"/>
  <c r="AJ1"/>
  <c r="W2"/>
  <c r="X2"/>
  <c r="Y2"/>
  <c r="Z2"/>
  <c r="AA2"/>
  <c r="AB2"/>
  <c r="AC2"/>
  <c r="AD2"/>
  <c r="AE2"/>
  <c r="AF2"/>
  <c r="AG2"/>
  <c r="AH2"/>
  <c r="AI2"/>
  <c r="AJ2"/>
  <c r="Z3"/>
  <c r="AA3"/>
  <c r="AB3"/>
  <c r="AC3"/>
  <c r="AD3"/>
  <c r="AE3"/>
  <c r="AF3"/>
  <c r="AG3"/>
  <c r="AH3"/>
  <c r="AI3"/>
  <c r="AJ3"/>
  <c r="H74"/>
  <c r="I74"/>
  <c r="J74"/>
  <c r="V22" i="3"/>
  <c r="V19"/>
  <c r="C16" i="1" s="1"/>
  <c r="G17" s="1"/>
  <c r="V15" i="3"/>
  <c r="C15" i="1" s="1"/>
  <c r="N30" s="1"/>
  <c r="N31" s="1"/>
  <c r="N32" s="1"/>
  <c r="N33" s="1"/>
  <c r="N34" s="1"/>
  <c r="N35" s="1"/>
  <c r="N36" s="1"/>
  <c r="N37" s="1"/>
  <c r="N38" s="1"/>
  <c r="N39" s="1"/>
  <c r="N40" s="1"/>
  <c r="N41" s="1"/>
  <c r="N42" s="1"/>
  <c r="N43" s="1"/>
  <c r="N44" s="1"/>
  <c r="N45" s="1"/>
  <c r="N46" s="1"/>
  <c r="N47" s="1"/>
  <c r="N48" s="1"/>
  <c r="N49" s="1"/>
  <c r="N50" s="1"/>
  <c r="N51" s="1"/>
  <c r="N52" s="1"/>
  <c r="N53" s="1"/>
  <c r="N54" s="1"/>
  <c r="N55" s="1"/>
  <c r="N56" s="1"/>
  <c r="N57" s="1"/>
  <c r="N58" s="1"/>
  <c r="N59" s="1"/>
  <c r="N60" s="1"/>
  <c r="N61" s="1"/>
  <c r="N62" s="1"/>
  <c r="N63" s="1"/>
  <c r="N64" s="1"/>
  <c r="N65" s="1"/>
  <c r="V13" i="3"/>
  <c r="W5"/>
  <c r="AU312" s="1"/>
  <c r="M3" i="5"/>
  <c r="M7" s="1"/>
  <c r="L3"/>
  <c r="M8"/>
  <c r="N8" s="1"/>
  <c r="O8" s="1"/>
  <c r="O3" s="1"/>
  <c r="U5" i="3"/>
  <c r="E9" s="1"/>
  <c r="T5"/>
  <c r="V5"/>
  <c r="L10" s="1"/>
  <c r="L11" s="1"/>
  <c r="L12" s="1"/>
  <c r="L13" s="1"/>
  <c r="L14" s="1"/>
  <c r="L15" s="1"/>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82" s="1"/>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218" s="1"/>
  <c r="L219" s="1"/>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54" s="1"/>
  <c r="L255" s="1"/>
  <c r="L256" s="1"/>
  <c r="L257" s="1"/>
  <c r="L258" s="1"/>
  <c r="L259" s="1"/>
  <c r="L260" s="1"/>
  <c r="L261" s="1"/>
  <c r="L262" s="1"/>
  <c r="L263" s="1"/>
  <c r="L264" s="1"/>
  <c r="L265" s="1"/>
  <c r="L266" s="1"/>
  <c r="L267" s="1"/>
  <c r="L268" s="1"/>
  <c r="L269" s="1"/>
  <c r="L270" s="1"/>
  <c r="L271" s="1"/>
  <c r="L272" s="1"/>
  <c r="L273" s="1"/>
  <c r="L274" s="1"/>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C14" i="1"/>
  <c r="AT11" i="3"/>
  <c r="AT12" s="1"/>
  <c r="Y12"/>
  <c r="Z12"/>
  <c r="AA12"/>
  <c r="C17" i="1"/>
  <c r="P14" i="4"/>
  <c r="T14" s="1"/>
  <c r="O14"/>
  <c r="O15" s="1"/>
  <c r="O16" s="1"/>
  <c r="O17" s="1"/>
  <c r="O18" s="1"/>
  <c r="O19" s="1"/>
  <c r="O20" s="1"/>
  <c r="O21" s="1"/>
  <c r="O22" s="1"/>
  <c r="O23" s="1"/>
  <c r="O24" s="1"/>
  <c r="O25" s="1"/>
  <c r="O26" s="1"/>
  <c r="O27" s="1"/>
  <c r="O28" s="1"/>
  <c r="O29" s="1"/>
  <c r="O30" s="1"/>
  <c r="O31" s="1"/>
  <c r="O32" s="1"/>
  <c r="O33" s="1"/>
  <c r="O34" s="1"/>
  <c r="O35" s="1"/>
  <c r="O36" s="1"/>
  <c r="O37" s="1"/>
  <c r="O38" s="1"/>
  <c r="O39" s="1"/>
  <c r="O40" s="1"/>
  <c r="O41" s="1"/>
  <c r="O42" s="1"/>
  <c r="O43" s="1"/>
  <c r="O44" s="1"/>
  <c r="O45" s="1"/>
  <c r="O46" s="1"/>
  <c r="O47" s="1"/>
  <c r="O48" s="1"/>
  <c r="O49" s="1"/>
  <c r="O50" s="1"/>
  <c r="O51" s="1"/>
  <c r="O52" s="1"/>
  <c r="O53" s="1"/>
  <c r="O54" s="1"/>
  <c r="O55" s="1"/>
  <c r="O56" s="1"/>
  <c r="O57" s="1"/>
  <c r="O58" s="1"/>
  <c r="O59" s="1"/>
  <c r="O60" s="1"/>
  <c r="O61" s="1"/>
  <c r="O62" s="1"/>
  <c r="O63" s="1"/>
  <c r="O64" s="1"/>
  <c r="O65" s="1"/>
  <c r="O66" s="1"/>
  <c r="O67" s="1"/>
  <c r="O68" s="1"/>
  <c r="O69" s="1"/>
  <c r="O70" s="1"/>
  <c r="O71" s="1"/>
  <c r="O72" s="1"/>
  <c r="O73" s="1"/>
  <c r="O74" s="1"/>
  <c r="O75" s="1"/>
  <c r="O76" s="1"/>
  <c r="O77" s="1"/>
  <c r="O78" s="1"/>
  <c r="O79" s="1"/>
  <c r="O80" s="1"/>
  <c r="O81" s="1"/>
  <c r="O82" s="1"/>
  <c r="O83" s="1"/>
  <c r="O84" s="1"/>
  <c r="O85" s="1"/>
  <c r="O86" s="1"/>
  <c r="O87" s="1"/>
  <c r="O88" s="1"/>
  <c r="O89" s="1"/>
  <c r="O90" s="1"/>
  <c r="O91" s="1"/>
  <c r="O92" s="1"/>
  <c r="O93" s="1"/>
  <c r="O94" s="1"/>
  <c r="O95" s="1"/>
  <c r="O96" s="1"/>
  <c r="O97" s="1"/>
  <c r="O98" s="1"/>
  <c r="O99" s="1"/>
  <c r="O100" s="1"/>
  <c r="O101" s="1"/>
  <c r="O102" s="1"/>
  <c r="O103" s="1"/>
  <c r="O104" s="1"/>
  <c r="O105" s="1"/>
  <c r="O106" s="1"/>
  <c r="O107" s="1"/>
  <c r="O108" s="1"/>
  <c r="O109" s="1"/>
  <c r="O110" s="1"/>
  <c r="O111" s="1"/>
  <c r="O112" s="1"/>
  <c r="O113" s="1"/>
  <c r="O114" s="1"/>
  <c r="O115" s="1"/>
  <c r="O116" s="1"/>
  <c r="O117" s="1"/>
  <c r="O118" s="1"/>
  <c r="O119" s="1"/>
  <c r="O120" s="1"/>
  <c r="O121" s="1"/>
  <c r="O122" s="1"/>
  <c r="O123" s="1"/>
  <c r="O124" s="1"/>
  <c r="O125" s="1"/>
  <c r="O126" s="1"/>
  <c r="O127" s="1"/>
  <c r="O128" s="1"/>
  <c r="O129" s="1"/>
  <c r="O130" s="1"/>
  <c r="O131" s="1"/>
  <c r="O132" s="1"/>
  <c r="O133" s="1"/>
  <c r="O134" s="1"/>
  <c r="O135" s="1"/>
  <c r="O136" s="1"/>
  <c r="O137" s="1"/>
  <c r="O138" s="1"/>
  <c r="O139" s="1"/>
  <c r="O140" s="1"/>
  <c r="O141" s="1"/>
  <c r="O142" s="1"/>
  <c r="O143" s="1"/>
  <c r="O144" s="1"/>
  <c r="O145" s="1"/>
  <c r="O146" s="1"/>
  <c r="O147" s="1"/>
  <c r="O148" s="1"/>
  <c r="O149" s="1"/>
  <c r="O150" s="1"/>
  <c r="O151" s="1"/>
  <c r="O152" s="1"/>
  <c r="O153" s="1"/>
  <c r="O154" s="1"/>
  <c r="O155" s="1"/>
  <c r="O156" s="1"/>
  <c r="O157" s="1"/>
  <c r="O158" s="1"/>
  <c r="O159" s="1"/>
  <c r="O160" s="1"/>
  <c r="O161" s="1"/>
  <c r="O162" s="1"/>
  <c r="O163" s="1"/>
  <c r="O164" s="1"/>
  <c r="O165" s="1"/>
  <c r="O166" s="1"/>
  <c r="O167" s="1"/>
  <c r="O168" s="1"/>
  <c r="O169" s="1"/>
  <c r="O170" s="1"/>
  <c r="O171" s="1"/>
  <c r="O172" s="1"/>
  <c r="O173" s="1"/>
  <c r="O174" s="1"/>
  <c r="O175" s="1"/>
  <c r="O176" s="1"/>
  <c r="O177" s="1"/>
  <c r="O178" s="1"/>
  <c r="O179" s="1"/>
  <c r="O180" s="1"/>
  <c r="O181" s="1"/>
  <c r="O182" s="1"/>
  <c r="O183" s="1"/>
  <c r="O184" s="1"/>
  <c r="O185" s="1"/>
  <c r="O186" s="1"/>
  <c r="O187" s="1"/>
  <c r="O188" s="1"/>
  <c r="O189" s="1"/>
  <c r="O190" s="1"/>
  <c r="O191" s="1"/>
  <c r="O192" s="1"/>
  <c r="O193" s="1"/>
  <c r="O194" s="1"/>
  <c r="O195" s="1"/>
  <c r="O196" s="1"/>
  <c r="O197" s="1"/>
  <c r="O198" s="1"/>
  <c r="O199" s="1"/>
  <c r="O200" s="1"/>
  <c r="O201" s="1"/>
  <c r="O202" s="1"/>
  <c r="O203" s="1"/>
  <c r="O204" s="1"/>
  <c r="O205" s="1"/>
  <c r="O206" s="1"/>
  <c r="O207" s="1"/>
  <c r="O208" s="1"/>
  <c r="O209" s="1"/>
  <c r="O210" s="1"/>
  <c r="O211" s="1"/>
  <c r="O212" s="1"/>
  <c r="O213" s="1"/>
  <c r="O214" s="1"/>
  <c r="O215" s="1"/>
  <c r="O216" s="1"/>
  <c r="O217" s="1"/>
  <c r="O218" s="1"/>
  <c r="O219" s="1"/>
  <c r="O220" s="1"/>
  <c r="O221" s="1"/>
  <c r="O222" s="1"/>
  <c r="O223" s="1"/>
  <c r="O224" s="1"/>
  <c r="O225" s="1"/>
  <c r="O226" s="1"/>
  <c r="O227" s="1"/>
  <c r="O228" s="1"/>
  <c r="O229" s="1"/>
  <c r="O230" s="1"/>
  <c r="O231" s="1"/>
  <c r="O232" s="1"/>
  <c r="O233" s="1"/>
  <c r="O234" s="1"/>
  <c r="O235" s="1"/>
  <c r="O236" s="1"/>
  <c r="O237" s="1"/>
  <c r="O238" s="1"/>
  <c r="O239" s="1"/>
  <c r="O240" s="1"/>
  <c r="O241" s="1"/>
  <c r="O242" s="1"/>
  <c r="O243" s="1"/>
  <c r="O244" s="1"/>
  <c r="O245" s="1"/>
  <c r="O246" s="1"/>
  <c r="O247" s="1"/>
  <c r="O248" s="1"/>
  <c r="O249" s="1"/>
  <c r="O250" s="1"/>
  <c r="O251" s="1"/>
  <c r="O252" s="1"/>
  <c r="O253" s="1"/>
  <c r="O254" s="1"/>
  <c r="O255" s="1"/>
  <c r="O256" s="1"/>
  <c r="O257" s="1"/>
  <c r="O258" s="1"/>
  <c r="O259" s="1"/>
  <c r="O260" s="1"/>
  <c r="O261" s="1"/>
  <c r="O262" s="1"/>
  <c r="O263" s="1"/>
  <c r="O264" s="1"/>
  <c r="O265" s="1"/>
  <c r="O266" s="1"/>
  <c r="O267" s="1"/>
  <c r="O268" s="1"/>
  <c r="O269" s="1"/>
  <c r="O270" s="1"/>
  <c r="O271" s="1"/>
  <c r="O272" s="1"/>
  <c r="O273" s="1"/>
  <c r="O274" s="1"/>
  <c r="O275" s="1"/>
  <c r="O276" s="1"/>
  <c r="O277" s="1"/>
  <c r="O278" s="1"/>
  <c r="O279" s="1"/>
  <c r="O280" s="1"/>
  <c r="O281" s="1"/>
  <c r="O282" s="1"/>
  <c r="O283" s="1"/>
  <c r="O284" s="1"/>
  <c r="O285" s="1"/>
  <c r="O286" s="1"/>
  <c r="O287" s="1"/>
  <c r="O288" s="1"/>
  <c r="O289" s="1"/>
  <c r="O290" s="1"/>
  <c r="O291" s="1"/>
  <c r="O292" s="1"/>
  <c r="O293" s="1"/>
  <c r="O294" s="1"/>
  <c r="O295" s="1"/>
  <c r="O296" s="1"/>
  <c r="O297" s="1"/>
  <c r="O298" s="1"/>
  <c r="O299" s="1"/>
  <c r="O300" s="1"/>
  <c r="O301" s="1"/>
  <c r="O302" s="1"/>
  <c r="O303" s="1"/>
  <c r="O304" s="1"/>
  <c r="O305" s="1"/>
  <c r="O306" s="1"/>
  <c r="O307" s="1"/>
  <c r="O308" s="1"/>
  <c r="O309" s="1"/>
  <c r="O310" s="1"/>
  <c r="O311" s="1"/>
  <c r="O312" s="1"/>
  <c r="O313" s="1"/>
  <c r="H13"/>
  <c r="R10"/>
  <c r="E14" s="1"/>
  <c r="G24" i="1"/>
  <c r="F24"/>
  <c r="E24"/>
  <c r="BB25" i="3" l="1"/>
  <c r="AG91" s="1"/>
  <c r="N3" i="5"/>
  <c r="P3" s="1"/>
  <c r="Q3" s="1"/>
  <c r="H16"/>
  <c r="C16"/>
  <c r="V11" i="3" s="1"/>
  <c r="C13" i="1" s="1"/>
  <c r="F14" s="1"/>
  <c r="O7" i="5"/>
  <c r="P7" s="1"/>
  <c r="M10" i="3"/>
  <c r="P10" s="1"/>
  <c r="AS10"/>
  <c r="AS11" s="1"/>
  <c r="AS12" s="1"/>
  <c r="AS13" s="1"/>
  <c r="AS14" s="1"/>
  <c r="AS15" s="1"/>
  <c r="AS16" s="1"/>
  <c r="AS17" s="1"/>
  <c r="AS18" s="1"/>
  <c r="AS19" s="1"/>
  <c r="AS20" s="1"/>
  <c r="AS21" s="1"/>
  <c r="AS22" s="1"/>
  <c r="AS23" s="1"/>
  <c r="AS24" s="1"/>
  <c r="AS25" s="1"/>
  <c r="AS26" s="1"/>
  <c r="AS27" s="1"/>
  <c r="AS28" s="1"/>
  <c r="AS29" s="1"/>
  <c r="AS30" s="1"/>
  <c r="AS31" s="1"/>
  <c r="AS32" s="1"/>
  <c r="AS33" s="1"/>
  <c r="AS34" s="1"/>
  <c r="AS35" s="1"/>
  <c r="AS36" s="1"/>
  <c r="AS37" s="1"/>
  <c r="AS38" s="1"/>
  <c r="AS39" s="1"/>
  <c r="AS40" s="1"/>
  <c r="AS41" s="1"/>
  <c r="AS42" s="1"/>
  <c r="AS43" s="1"/>
  <c r="AS44" s="1"/>
  <c r="AS45" s="1"/>
  <c r="AS46" s="1"/>
  <c r="AS47" s="1"/>
  <c r="AS48" s="1"/>
  <c r="AS49" s="1"/>
  <c r="AS50" s="1"/>
  <c r="AS51" s="1"/>
  <c r="AS52" s="1"/>
  <c r="AS53" s="1"/>
  <c r="AS54" s="1"/>
  <c r="AS55" s="1"/>
  <c r="AS56" s="1"/>
  <c r="AS57" s="1"/>
  <c r="AS58" s="1"/>
  <c r="AS59" s="1"/>
  <c r="AS60" s="1"/>
  <c r="AS61" s="1"/>
  <c r="AS62" s="1"/>
  <c r="AS63" s="1"/>
  <c r="AS64" s="1"/>
  <c r="AS65" s="1"/>
  <c r="AS66" s="1"/>
  <c r="AS67" s="1"/>
  <c r="AS68" s="1"/>
  <c r="AS69" s="1"/>
  <c r="AS70" s="1"/>
  <c r="AS71" s="1"/>
  <c r="AS72" s="1"/>
  <c r="AS73" s="1"/>
  <c r="AS74" s="1"/>
  <c r="AS75" s="1"/>
  <c r="AS76" s="1"/>
  <c r="AS77" s="1"/>
  <c r="AS78" s="1"/>
  <c r="AS79" s="1"/>
  <c r="AS80" s="1"/>
  <c r="AS81" s="1"/>
  <c r="AS82" s="1"/>
  <c r="AS83" s="1"/>
  <c r="AS84" s="1"/>
  <c r="AS85" s="1"/>
  <c r="AS86" s="1"/>
  <c r="AS87" s="1"/>
  <c r="AS88" s="1"/>
  <c r="AS89" s="1"/>
  <c r="AS90" s="1"/>
  <c r="AS91" s="1"/>
  <c r="AS92" s="1"/>
  <c r="AS93" s="1"/>
  <c r="AS94" s="1"/>
  <c r="AS95" s="1"/>
  <c r="AS96" s="1"/>
  <c r="AS97" s="1"/>
  <c r="AS98" s="1"/>
  <c r="AS99" s="1"/>
  <c r="AS100" s="1"/>
  <c r="AS101" s="1"/>
  <c r="AS102" s="1"/>
  <c r="AS103" s="1"/>
  <c r="AS104" s="1"/>
  <c r="AS105" s="1"/>
  <c r="AS106" s="1"/>
  <c r="AS107" s="1"/>
  <c r="AS108" s="1"/>
  <c r="AS109" s="1"/>
  <c r="AS110" s="1"/>
  <c r="AS111" s="1"/>
  <c r="AS112" s="1"/>
  <c r="AS113" s="1"/>
  <c r="AS114" s="1"/>
  <c r="AS115" s="1"/>
  <c r="AS116" s="1"/>
  <c r="AS117" s="1"/>
  <c r="AS118" s="1"/>
  <c r="AS119" s="1"/>
  <c r="AS120" s="1"/>
  <c r="AS121" s="1"/>
  <c r="AS122" s="1"/>
  <c r="AS123" s="1"/>
  <c r="AS124" s="1"/>
  <c r="AS125" s="1"/>
  <c r="AS126" s="1"/>
  <c r="AS127" s="1"/>
  <c r="AS128" s="1"/>
  <c r="AS129" s="1"/>
  <c r="AS130" s="1"/>
  <c r="AS131" s="1"/>
  <c r="AS132" s="1"/>
  <c r="AS133" s="1"/>
  <c r="AS134" s="1"/>
  <c r="AS135" s="1"/>
  <c r="AS136" s="1"/>
  <c r="AS137" s="1"/>
  <c r="AS138" s="1"/>
  <c r="AS139" s="1"/>
  <c r="AS140" s="1"/>
  <c r="AS141" s="1"/>
  <c r="AS142" s="1"/>
  <c r="AS143" s="1"/>
  <c r="AS144" s="1"/>
  <c r="AS145" s="1"/>
  <c r="AS146" s="1"/>
  <c r="AS147" s="1"/>
  <c r="AS148" s="1"/>
  <c r="AS149" s="1"/>
  <c r="AS150" s="1"/>
  <c r="AS151" s="1"/>
  <c r="AS152" s="1"/>
  <c r="AS153" s="1"/>
  <c r="AS154" s="1"/>
  <c r="AS155" s="1"/>
  <c r="AS156" s="1"/>
  <c r="AS157" s="1"/>
  <c r="AS158" s="1"/>
  <c r="AS159" s="1"/>
  <c r="AS160" s="1"/>
  <c r="AS161" s="1"/>
  <c r="AS162" s="1"/>
  <c r="AS163" s="1"/>
  <c r="AS164" s="1"/>
  <c r="AS165" s="1"/>
  <c r="AS166" s="1"/>
  <c r="AS167" s="1"/>
  <c r="AS168" s="1"/>
  <c r="AS169" s="1"/>
  <c r="AS170" s="1"/>
  <c r="AS171" s="1"/>
  <c r="AS172" s="1"/>
  <c r="AS173" s="1"/>
  <c r="AS174" s="1"/>
  <c r="AS175" s="1"/>
  <c r="AS176" s="1"/>
  <c r="AS177" s="1"/>
  <c r="AS178" s="1"/>
  <c r="AS179" s="1"/>
  <c r="AS180" s="1"/>
  <c r="AS181" s="1"/>
  <c r="AS182" s="1"/>
  <c r="AS183" s="1"/>
  <c r="AS184" s="1"/>
  <c r="AS185" s="1"/>
  <c r="AS186" s="1"/>
  <c r="AS187" s="1"/>
  <c r="AS188" s="1"/>
  <c r="AS189" s="1"/>
  <c r="AS190" s="1"/>
  <c r="AS191" s="1"/>
  <c r="AS192" s="1"/>
  <c r="AS193" s="1"/>
  <c r="AS194" s="1"/>
  <c r="AS195" s="1"/>
  <c r="AS196" s="1"/>
  <c r="AS197" s="1"/>
  <c r="AS198" s="1"/>
  <c r="AS199" s="1"/>
  <c r="AS200" s="1"/>
  <c r="AS201" s="1"/>
  <c r="AS202" s="1"/>
  <c r="AS203" s="1"/>
  <c r="AS204" s="1"/>
  <c r="AS205" s="1"/>
  <c r="AS206" s="1"/>
  <c r="AS207" s="1"/>
  <c r="AS208" s="1"/>
  <c r="AS209" s="1"/>
  <c r="AS210" s="1"/>
  <c r="AS211" s="1"/>
  <c r="AS212" s="1"/>
  <c r="AS213" s="1"/>
  <c r="AS214" s="1"/>
  <c r="AS215" s="1"/>
  <c r="AS216" s="1"/>
  <c r="AS217" s="1"/>
  <c r="AS218" s="1"/>
  <c r="AS219" s="1"/>
  <c r="AS220" s="1"/>
  <c r="AS221" s="1"/>
  <c r="AS222" s="1"/>
  <c r="AS223" s="1"/>
  <c r="AS224" s="1"/>
  <c r="AS225" s="1"/>
  <c r="AS226" s="1"/>
  <c r="AS227" s="1"/>
  <c r="AS228" s="1"/>
  <c r="AS229" s="1"/>
  <c r="AS230" s="1"/>
  <c r="AS231" s="1"/>
  <c r="AS232" s="1"/>
  <c r="AS233" s="1"/>
  <c r="AS234" s="1"/>
  <c r="AS235" s="1"/>
  <c r="AS236" s="1"/>
  <c r="AS237" s="1"/>
  <c r="AS238" s="1"/>
  <c r="AS239" s="1"/>
  <c r="AS240" s="1"/>
  <c r="AS241" s="1"/>
  <c r="AS242" s="1"/>
  <c r="AS243" s="1"/>
  <c r="AS244" s="1"/>
  <c r="AS245" s="1"/>
  <c r="AS246" s="1"/>
  <c r="AS247" s="1"/>
  <c r="AS248" s="1"/>
  <c r="AS249" s="1"/>
  <c r="AS250" s="1"/>
  <c r="AS251" s="1"/>
  <c r="AS252" s="1"/>
  <c r="AS253" s="1"/>
  <c r="AS254" s="1"/>
  <c r="AS255" s="1"/>
  <c r="AS256" s="1"/>
  <c r="AS257" s="1"/>
  <c r="AS258" s="1"/>
  <c r="AS259" s="1"/>
  <c r="AS260" s="1"/>
  <c r="AS261" s="1"/>
  <c r="AS262" s="1"/>
  <c r="AS263" s="1"/>
  <c r="AS264" s="1"/>
  <c r="AS265" s="1"/>
  <c r="AS266" s="1"/>
  <c r="AS267" s="1"/>
  <c r="AS268" s="1"/>
  <c r="AS269" s="1"/>
  <c r="AS270" s="1"/>
  <c r="AS271" s="1"/>
  <c r="AS272" s="1"/>
  <c r="AS273" s="1"/>
  <c r="AS274" s="1"/>
  <c r="AS275" s="1"/>
  <c r="AS276" s="1"/>
  <c r="AS277" s="1"/>
  <c r="AS278" s="1"/>
  <c r="AS279" s="1"/>
  <c r="AS280" s="1"/>
  <c r="AS281" s="1"/>
  <c r="AS282" s="1"/>
  <c r="AS283" s="1"/>
  <c r="AS284" s="1"/>
  <c r="AS285" s="1"/>
  <c r="AS286" s="1"/>
  <c r="AS287" s="1"/>
  <c r="AS288" s="1"/>
  <c r="AS289" s="1"/>
  <c r="AS290" s="1"/>
  <c r="AS291" s="1"/>
  <c r="AS292" s="1"/>
  <c r="AS293" s="1"/>
  <c r="AS294" s="1"/>
  <c r="AS295" s="1"/>
  <c r="AS296" s="1"/>
  <c r="AS297" s="1"/>
  <c r="AS298" s="1"/>
  <c r="AS299" s="1"/>
  <c r="AS300" s="1"/>
  <c r="AS301" s="1"/>
  <c r="AS302" s="1"/>
  <c r="AS303" s="1"/>
  <c r="AS304" s="1"/>
  <c r="AS305" s="1"/>
  <c r="AS306" s="1"/>
  <c r="AS307" s="1"/>
  <c r="AS308" s="1"/>
  <c r="AS309" s="1"/>
  <c r="AS310" s="1"/>
  <c r="X6"/>
  <c r="X5"/>
  <c r="B10" s="1"/>
  <c r="B11" s="1"/>
  <c r="AT13"/>
  <c r="E15" i="4"/>
  <c r="F14"/>
  <c r="G14" s="1"/>
  <c r="H14" s="1"/>
  <c r="Q14"/>
  <c r="S14"/>
  <c r="U14"/>
  <c r="P15"/>
  <c r="R14"/>
  <c r="Q10" i="3"/>
  <c r="R10"/>
  <c r="N10"/>
  <c r="AD4" s="1"/>
  <c r="W3" i="5" s="1"/>
  <c r="C10" i="3"/>
  <c r="E109" i="1"/>
  <c r="G114"/>
  <c r="T114" s="1"/>
  <c r="H24" s="1"/>
  <c r="AB12" i="3" s="1"/>
  <c r="K74" i="5" s="1"/>
  <c r="I114" i="1"/>
  <c r="I115" s="1"/>
  <c r="I116" s="1"/>
  <c r="I117" s="1"/>
  <c r="I118" s="1"/>
  <c r="I119" s="1"/>
  <c r="I120" s="1"/>
  <c r="I121" s="1"/>
  <c r="I122" s="1"/>
  <c r="I123" s="1"/>
  <c r="I124" s="1"/>
  <c r="I125" s="1"/>
  <c r="I126" s="1"/>
  <c r="I127" s="1"/>
  <c r="I128" s="1"/>
  <c r="I129" s="1"/>
  <c r="I130" s="1"/>
  <c r="I131" s="1"/>
  <c r="I132" s="1"/>
  <c r="I133" s="1"/>
  <c r="I134" s="1"/>
  <c r="I135" s="1"/>
  <c r="I136" s="1"/>
  <c r="I137" s="1"/>
  <c r="I138" s="1"/>
  <c r="I139" s="1"/>
  <c r="I140" s="1"/>
  <c r="I141" s="1"/>
  <c r="I142" s="1"/>
  <c r="I143" s="1"/>
  <c r="I144" s="1"/>
  <c r="I145" s="1"/>
  <c r="I146" s="1"/>
  <c r="I147" s="1"/>
  <c r="I148" s="1"/>
  <c r="I149" s="1"/>
  <c r="I150" s="1"/>
  <c r="V150" s="1"/>
  <c r="C60" s="1"/>
  <c r="W48" i="3" s="1"/>
  <c r="F110" i="5" s="1"/>
  <c r="Q31" i="1"/>
  <c r="M11" i="3" l="1"/>
  <c r="O11" s="1"/>
  <c r="O10"/>
  <c r="BB23"/>
  <c r="V31" s="1"/>
  <c r="D81" i="5" s="1"/>
  <c r="G11"/>
  <c r="AE4" i="3"/>
  <c r="X3" i="5" s="1"/>
  <c r="N29"/>
  <c r="O29"/>
  <c r="C114" i="1"/>
  <c r="J114" s="1"/>
  <c r="D24" s="1"/>
  <c r="X12" i="3" s="1"/>
  <c r="G74" i="5" s="1"/>
  <c r="D10" i="3"/>
  <c r="E10" s="1"/>
  <c r="C11" s="1"/>
  <c r="D11" s="1"/>
  <c r="E11" s="1"/>
  <c r="U6"/>
  <c r="V25" s="1"/>
  <c r="D75" i="5" s="1"/>
  <c r="G10"/>
  <c r="N7" s="1"/>
  <c r="Q7" s="1"/>
  <c r="Q9" s="1"/>
  <c r="Q10" s="1"/>
  <c r="F16" s="1"/>
  <c r="E30" s="1"/>
  <c r="L31" i="1"/>
  <c r="C115" s="1"/>
  <c r="J115" s="1"/>
  <c r="D25" s="1"/>
  <c r="X13" i="3" s="1"/>
  <c r="G75" i="5" s="1"/>
  <c r="AT14" i="3"/>
  <c r="F15" i="4"/>
  <c r="G15" s="1"/>
  <c r="H15" s="1"/>
  <c r="P16"/>
  <c r="U15"/>
  <c r="S15"/>
  <c r="Q15"/>
  <c r="T15"/>
  <c r="R15"/>
  <c r="E16"/>
  <c r="N11" i="3"/>
  <c r="AD5" s="1"/>
  <c r="W4" i="5" s="1"/>
  <c r="B12" i="3"/>
  <c r="V115" i="1"/>
  <c r="C25" s="1"/>
  <c r="W13" i="3" s="1"/>
  <c r="F75" i="5" s="1"/>
  <c r="V123" i="1"/>
  <c r="C33" s="1"/>
  <c r="W21" i="3" s="1"/>
  <c r="F83" i="5" s="1"/>
  <c r="V139" i="1"/>
  <c r="C49" s="1"/>
  <c r="W37" i="3" s="1"/>
  <c r="F99" i="5" s="1"/>
  <c r="V148" i="1"/>
  <c r="C58" s="1"/>
  <c r="W46" i="3" s="1"/>
  <c r="F108" i="5" s="1"/>
  <c r="V119" i="1"/>
  <c r="C29" s="1"/>
  <c r="W17" i="3" s="1"/>
  <c r="F79" i="5" s="1"/>
  <c r="V131" i="1"/>
  <c r="C41" s="1"/>
  <c r="W29" i="3" s="1"/>
  <c r="F91" i="5" s="1"/>
  <c r="V147" i="1"/>
  <c r="C57" s="1"/>
  <c r="W45" i="3" s="1"/>
  <c r="F107" i="5" s="1"/>
  <c r="V127" i="1"/>
  <c r="C37" s="1"/>
  <c r="W25" i="3" s="1"/>
  <c r="F87" i="5" s="1"/>
  <c r="V135" i="1"/>
  <c r="C45" s="1"/>
  <c r="W33" i="3" s="1"/>
  <c r="F95" i="5" s="1"/>
  <c r="V143" i="1"/>
  <c r="C53" s="1"/>
  <c r="W41" i="3" s="1"/>
  <c r="F103" i="5" s="1"/>
  <c r="V114" i="1"/>
  <c r="C24" s="1"/>
  <c r="W12" i="3" s="1"/>
  <c r="F74" i="5" s="1"/>
  <c r="V117" i="1"/>
  <c r="C27" s="1"/>
  <c r="W15" i="3" s="1"/>
  <c r="F77" i="5" s="1"/>
  <c r="V121" i="1"/>
  <c r="C31" s="1"/>
  <c r="W19" i="3" s="1"/>
  <c r="F81" i="5" s="1"/>
  <c r="V125" i="1"/>
  <c r="C35" s="1"/>
  <c r="W23" i="3" s="1"/>
  <c r="F85" i="5" s="1"/>
  <c r="V129" i="1"/>
  <c r="C39" s="1"/>
  <c r="W27" i="3" s="1"/>
  <c r="F89" i="5" s="1"/>
  <c r="V133" i="1"/>
  <c r="C43" s="1"/>
  <c r="W31" i="3" s="1"/>
  <c r="F93" i="5" s="1"/>
  <c r="V137" i="1"/>
  <c r="C47" s="1"/>
  <c r="W35" i="3" s="1"/>
  <c r="F97" i="5" s="1"/>
  <c r="V141" i="1"/>
  <c r="C51" s="1"/>
  <c r="W39" i="3" s="1"/>
  <c r="F101" i="5" s="1"/>
  <c r="V145" i="1"/>
  <c r="C55" s="1"/>
  <c r="W43" i="3" s="1"/>
  <c r="F105" i="5" s="1"/>
  <c r="V149" i="1"/>
  <c r="C59" s="1"/>
  <c r="W47" i="3" s="1"/>
  <c r="F109" i="5" s="1"/>
  <c r="V116" i="1"/>
  <c r="C26" s="1"/>
  <c r="W14" i="3" s="1"/>
  <c r="F76" i="5" s="1"/>
  <c r="V120" i="1"/>
  <c r="C30" s="1"/>
  <c r="W18" i="3" s="1"/>
  <c r="F80" i="5" s="1"/>
  <c r="V124" i="1"/>
  <c r="C34" s="1"/>
  <c r="W22" i="3" s="1"/>
  <c r="F84" i="5" s="1"/>
  <c r="E115" i="1"/>
  <c r="R115" s="1"/>
  <c r="F25" s="1"/>
  <c r="Z13" i="3" s="1"/>
  <c r="I75" i="5" s="1"/>
  <c r="V132" i="1"/>
  <c r="C42" s="1"/>
  <c r="W30" i="3" s="1"/>
  <c r="F92" i="5" s="1"/>
  <c r="G109" i="1"/>
  <c r="V140"/>
  <c r="C50" s="1"/>
  <c r="W38" i="3" s="1"/>
  <c r="F100" i="5" s="1"/>
  <c r="V128" i="1"/>
  <c r="C38" s="1"/>
  <c r="W26" i="3" s="1"/>
  <c r="F88" i="5" s="1"/>
  <c r="V136" i="1"/>
  <c r="C46" s="1"/>
  <c r="W34" i="3" s="1"/>
  <c r="F96" i="5" s="1"/>
  <c r="V144" i="1"/>
  <c r="C54" s="1"/>
  <c r="W42" i="3" s="1"/>
  <c r="F104" i="5" s="1"/>
  <c r="V118" i="1"/>
  <c r="C28" s="1"/>
  <c r="W16" i="3" s="1"/>
  <c r="F78" i="5" s="1"/>
  <c r="V122" i="1"/>
  <c r="C32" s="1"/>
  <c r="W20" i="3" s="1"/>
  <c r="F82" i="5" s="1"/>
  <c r="V126" i="1"/>
  <c r="C36" s="1"/>
  <c r="W24" i="3" s="1"/>
  <c r="F86" i="5" s="1"/>
  <c r="V130" i="1"/>
  <c r="C40" s="1"/>
  <c r="W28" i="3" s="1"/>
  <c r="F90" i="5" s="1"/>
  <c r="V134" i="1"/>
  <c r="C44" s="1"/>
  <c r="W32" i="3" s="1"/>
  <c r="F94" i="5" s="1"/>
  <c r="V138" i="1"/>
  <c r="C48" s="1"/>
  <c r="W36" i="3" s="1"/>
  <c r="F98" i="5" s="1"/>
  <c r="V142" i="1"/>
  <c r="C52" s="1"/>
  <c r="W40" i="3" s="1"/>
  <c r="F102" i="5" s="1"/>
  <c r="V146" i="1"/>
  <c r="C56" s="1"/>
  <c r="W44" i="3" s="1"/>
  <c r="F106" i="5" s="1"/>
  <c r="L32" i="1"/>
  <c r="C116" s="1"/>
  <c r="Q33"/>
  <c r="Q32"/>
  <c r="Q34"/>
  <c r="M12" i="3" l="1"/>
  <c r="R12" s="1"/>
  <c r="P11"/>
  <c r="R11"/>
  <c r="Q11"/>
  <c r="AU11"/>
  <c r="AT15"/>
  <c r="F16" i="4"/>
  <c r="E17"/>
  <c r="G16"/>
  <c r="H16" s="1"/>
  <c r="T16"/>
  <c r="R16"/>
  <c r="P17"/>
  <c r="U16"/>
  <c r="S16"/>
  <c r="Q16"/>
  <c r="Q12" i="3"/>
  <c r="P12"/>
  <c r="O12"/>
  <c r="C12"/>
  <c r="D12" s="1"/>
  <c r="E12" s="1"/>
  <c r="B13"/>
  <c r="Q14" i="1"/>
  <c r="Q17"/>
  <c r="Q19" s="1"/>
  <c r="L33"/>
  <c r="C117" s="1"/>
  <c r="J116"/>
  <c r="D26" s="1"/>
  <c r="X14" i="3" s="1"/>
  <c r="G76" i="5" s="1"/>
  <c r="Q35" i="1"/>
  <c r="N12" i="3" l="1"/>
  <c r="AD6" s="1"/>
  <c r="W5" i="5" s="1"/>
  <c r="M13" i="3"/>
  <c r="AE5"/>
  <c r="X4" i="5" s="1"/>
  <c r="O30"/>
  <c r="N30"/>
  <c r="AE6" i="3"/>
  <c r="X5" i="5" s="1"/>
  <c r="N31"/>
  <c r="O31"/>
  <c r="AT16" i="3"/>
  <c r="AU12"/>
  <c r="F17" i="4"/>
  <c r="G17" s="1"/>
  <c r="H17" s="1"/>
  <c r="P18"/>
  <c r="U17"/>
  <c r="S17"/>
  <c r="Q17"/>
  <c r="T17"/>
  <c r="R17"/>
  <c r="E18"/>
  <c r="Q13" i="3"/>
  <c r="R13"/>
  <c r="M14"/>
  <c r="P13"/>
  <c r="O13"/>
  <c r="N13"/>
  <c r="AD7" s="1"/>
  <c r="W6" i="5" s="1"/>
  <c r="C13" i="3"/>
  <c r="D13" s="1"/>
  <c r="E13" s="1"/>
  <c r="B14"/>
  <c r="Q20" i="1"/>
  <c r="C19" s="1"/>
  <c r="L34"/>
  <c r="C118" s="1"/>
  <c r="J117"/>
  <c r="D27" s="1"/>
  <c r="X15" i="3" s="1"/>
  <c r="G77" i="5" s="1"/>
  <c r="Q36" i="1"/>
  <c r="AE7" i="3" l="1"/>
  <c r="X6" i="5" s="1"/>
  <c r="O32"/>
  <c r="N32"/>
  <c r="AU13" i="3"/>
  <c r="AT17"/>
  <c r="D115" i="1"/>
  <c r="M115" s="1"/>
  <c r="E25" s="1"/>
  <c r="Y13" i="3" s="1"/>
  <c r="H75" i="5" s="1"/>
  <c r="V24" i="3"/>
  <c r="F18" i="4"/>
  <c r="E19"/>
  <c r="G18"/>
  <c r="H18" s="1"/>
  <c r="T18"/>
  <c r="R18"/>
  <c r="P19"/>
  <c r="U18"/>
  <c r="S18"/>
  <c r="Q18"/>
  <c r="R14" i="3"/>
  <c r="N33" i="5" s="1"/>
  <c r="Q14" i="3"/>
  <c r="M15"/>
  <c r="P14"/>
  <c r="N14"/>
  <c r="AD8" s="1"/>
  <c r="W7" i="5" s="1"/>
  <c r="O14" i="3"/>
  <c r="C14"/>
  <c r="D14" s="1"/>
  <c r="E14" s="1"/>
  <c r="B15"/>
  <c r="L35" i="1"/>
  <c r="C119" s="1"/>
  <c r="J118"/>
  <c r="D28" s="1"/>
  <c r="X16" i="3" s="1"/>
  <c r="G78" i="5" s="1"/>
  <c r="Q37" i="1"/>
  <c r="V26" i="3" l="1"/>
  <c r="D76" i="5" s="1"/>
  <c r="D74"/>
  <c r="AE8" i="3"/>
  <c r="X7" i="5" s="1"/>
  <c r="O33"/>
  <c r="AT18" i="3"/>
  <c r="AU14"/>
  <c r="D116" i="1"/>
  <c r="D117" s="1"/>
  <c r="F115"/>
  <c r="F19" i="4"/>
  <c r="G19" s="1"/>
  <c r="H19" s="1"/>
  <c r="P20"/>
  <c r="U19"/>
  <c r="S19"/>
  <c r="Q19"/>
  <c r="T19"/>
  <c r="R19"/>
  <c r="E20"/>
  <c r="Q15" i="3"/>
  <c r="R15"/>
  <c r="N34" i="5" s="1"/>
  <c r="M16" i="3"/>
  <c r="P15"/>
  <c r="O15"/>
  <c r="N15"/>
  <c r="AD9" s="1"/>
  <c r="W8" i="5" s="1"/>
  <c r="C15" i="3"/>
  <c r="D15" s="1"/>
  <c r="E15" s="1"/>
  <c r="B16"/>
  <c r="M116" i="1"/>
  <c r="E26" s="1"/>
  <c r="Y14" i="3" s="1"/>
  <c r="H76" i="5" s="1"/>
  <c r="L36" i="1"/>
  <c r="C120" s="1"/>
  <c r="J119"/>
  <c r="D29" s="1"/>
  <c r="X17" i="3" s="1"/>
  <c r="G79" i="5" s="1"/>
  <c r="Q38" i="1"/>
  <c r="AE9" i="3" l="1"/>
  <c r="X8" i="5" s="1"/>
  <c r="O34"/>
  <c r="AU15" i="3"/>
  <c r="AT19"/>
  <c r="S115" i="1"/>
  <c r="G25" s="1"/>
  <c r="AA13" i="3" s="1"/>
  <c r="J75" i="5" s="1"/>
  <c r="G115" i="1"/>
  <c r="F20" i="4"/>
  <c r="E21"/>
  <c r="G20"/>
  <c r="H20" s="1"/>
  <c r="T20"/>
  <c r="R20"/>
  <c r="P21"/>
  <c r="U20"/>
  <c r="S20"/>
  <c r="Q20"/>
  <c r="R16" i="3"/>
  <c r="N35" i="5" s="1"/>
  <c r="Q16" i="3"/>
  <c r="M17"/>
  <c r="P16"/>
  <c r="N16"/>
  <c r="AD10" s="1"/>
  <c r="W9" i="5" s="1"/>
  <c r="O16" i="3"/>
  <c r="C16"/>
  <c r="D16" s="1"/>
  <c r="E16" s="1"/>
  <c r="C17" s="1"/>
  <c r="B17"/>
  <c r="M117" i="1"/>
  <c r="E27" s="1"/>
  <c r="Y15" i="3" s="1"/>
  <c r="H77" i="5" s="1"/>
  <c r="D118" i="1"/>
  <c r="L37"/>
  <c r="C121" s="1"/>
  <c r="J120"/>
  <c r="D30" s="1"/>
  <c r="X18" i="3" s="1"/>
  <c r="G80" i="5" s="1"/>
  <c r="Q39" i="1"/>
  <c r="AE10" i="3" l="1"/>
  <c r="X9" i="5" s="1"/>
  <c r="O35"/>
  <c r="AT20" i="3"/>
  <c r="AU16"/>
  <c r="T115" i="1"/>
  <c r="H25" s="1"/>
  <c r="AB13" i="3" s="1"/>
  <c r="K75" i="5" s="1"/>
  <c r="E116" i="1"/>
  <c r="F21" i="4"/>
  <c r="G21" s="1"/>
  <c r="H21" s="1"/>
  <c r="P22"/>
  <c r="U21"/>
  <c r="S21"/>
  <c r="Q21"/>
  <c r="T21"/>
  <c r="R21"/>
  <c r="E22"/>
  <c r="Q17" i="3"/>
  <c r="R17"/>
  <c r="N36" i="5" s="1"/>
  <c r="M18" i="3"/>
  <c r="P17"/>
  <c r="O17"/>
  <c r="N17"/>
  <c r="AD11" s="1"/>
  <c r="W10" i="5" s="1"/>
  <c r="B18" i="3"/>
  <c r="D17"/>
  <c r="E17" s="1"/>
  <c r="M118" i="1"/>
  <c r="E28" s="1"/>
  <c r="Y16" i="3" s="1"/>
  <c r="H78" i="5" s="1"/>
  <c r="D119" i="1"/>
  <c r="L38"/>
  <c r="C122" s="1"/>
  <c r="J121"/>
  <c r="D31" s="1"/>
  <c r="X19" i="3" s="1"/>
  <c r="G81" i="5" s="1"/>
  <c r="Q40" i="1"/>
  <c r="AE11" i="3" l="1"/>
  <c r="X10" i="5" s="1"/>
  <c r="O36"/>
  <c r="AU17" i="3"/>
  <c r="AT21"/>
  <c r="R116" i="1"/>
  <c r="F26" s="1"/>
  <c r="Z14" i="3" s="1"/>
  <c r="I76" i="5" s="1"/>
  <c r="F116" i="1"/>
  <c r="F22" i="4"/>
  <c r="E23"/>
  <c r="G22"/>
  <c r="H22" s="1"/>
  <c r="T22"/>
  <c r="R22"/>
  <c r="P23"/>
  <c r="U22"/>
  <c r="S22"/>
  <c r="Q22"/>
  <c r="R18" i="3"/>
  <c r="N37" i="5" s="1"/>
  <c r="Q18" i="3"/>
  <c r="M19"/>
  <c r="P18"/>
  <c r="N18"/>
  <c r="AD12" s="1"/>
  <c r="W11" i="5" s="1"/>
  <c r="O18" i="3"/>
  <c r="B19"/>
  <c r="C18"/>
  <c r="D18" s="1"/>
  <c r="E18" s="1"/>
  <c r="M119" i="1"/>
  <c r="E29" s="1"/>
  <c r="Y17" i="3" s="1"/>
  <c r="H79" i="5" s="1"/>
  <c r="D120" i="1"/>
  <c r="L39"/>
  <c r="C123" s="1"/>
  <c r="J122"/>
  <c r="D32" s="1"/>
  <c r="X20" i="3" s="1"/>
  <c r="G82" i="5" s="1"/>
  <c r="Q41" i="1"/>
  <c r="AE12" i="3" l="1"/>
  <c r="X11" i="5" s="1"/>
  <c r="O37"/>
  <c r="AT22" i="3"/>
  <c r="AU18"/>
  <c r="S116" i="1"/>
  <c r="G26" s="1"/>
  <c r="AA14" i="3" s="1"/>
  <c r="J76" i="5" s="1"/>
  <c r="G116" i="1"/>
  <c r="F23" i="4"/>
  <c r="G23" s="1"/>
  <c r="H23" s="1"/>
  <c r="P24"/>
  <c r="U23"/>
  <c r="S23"/>
  <c r="Q23"/>
  <c r="T23"/>
  <c r="R23"/>
  <c r="E24"/>
  <c r="Q19" i="3"/>
  <c r="R19"/>
  <c r="N38" i="5" s="1"/>
  <c r="M20" i="3"/>
  <c r="P19"/>
  <c r="O19"/>
  <c r="N19"/>
  <c r="AD13" s="1"/>
  <c r="W12" i="5" s="1"/>
  <c r="C19" i="3"/>
  <c r="D19" s="1"/>
  <c r="E19" s="1"/>
  <c r="B20"/>
  <c r="M120" i="1"/>
  <c r="E30" s="1"/>
  <c r="Y18" i="3" s="1"/>
  <c r="H80" i="5" s="1"/>
  <c r="D121" i="1"/>
  <c r="L40"/>
  <c r="C124" s="1"/>
  <c r="J123"/>
  <c r="D33" s="1"/>
  <c r="X21" i="3" s="1"/>
  <c r="G83" i="5" s="1"/>
  <c r="Q42" i="1"/>
  <c r="AE13" i="3" l="1"/>
  <c r="X12" i="5" s="1"/>
  <c r="O38"/>
  <c r="AT23" i="3"/>
  <c r="AU19"/>
  <c r="T116" i="1"/>
  <c r="H26" s="1"/>
  <c r="AB14" i="3" s="1"/>
  <c r="K76" i="5" s="1"/>
  <c r="E117" i="1"/>
  <c r="F24" i="4"/>
  <c r="E25"/>
  <c r="G24"/>
  <c r="H24" s="1"/>
  <c r="T24"/>
  <c r="R24"/>
  <c r="P25"/>
  <c r="U24"/>
  <c r="S24"/>
  <c r="Q24"/>
  <c r="R20" i="3"/>
  <c r="N39" i="5" s="1"/>
  <c r="Q20" i="3"/>
  <c r="M21"/>
  <c r="P20"/>
  <c r="N20"/>
  <c r="AD14" s="1"/>
  <c r="W13" i="5" s="1"/>
  <c r="O20" i="3"/>
  <c r="B21"/>
  <c r="C20"/>
  <c r="D20" s="1"/>
  <c r="E20" s="1"/>
  <c r="M121" i="1"/>
  <c r="E31" s="1"/>
  <c r="Y19" i="3" s="1"/>
  <c r="H81" i="5" s="1"/>
  <c r="D122" i="1"/>
  <c r="L41"/>
  <c r="C125" s="1"/>
  <c r="J124"/>
  <c r="D34" s="1"/>
  <c r="X22" i="3" s="1"/>
  <c r="G84" i="5" s="1"/>
  <c r="Q43" i="1"/>
  <c r="AE14" i="3" l="1"/>
  <c r="X13" i="5" s="1"/>
  <c r="O39"/>
  <c r="AU20" i="3"/>
  <c r="AT24"/>
  <c r="R117" i="1"/>
  <c r="F27" s="1"/>
  <c r="Z15" i="3" s="1"/>
  <c r="I77" i="5" s="1"/>
  <c r="F117" i="1"/>
  <c r="F25" i="4"/>
  <c r="G25" s="1"/>
  <c r="H25" s="1"/>
  <c r="P26"/>
  <c r="U25"/>
  <c r="S25"/>
  <c r="Q25"/>
  <c r="T25"/>
  <c r="R25"/>
  <c r="E26"/>
  <c r="Q21" i="3"/>
  <c r="R21"/>
  <c r="N40" i="5" s="1"/>
  <c r="M22" i="3"/>
  <c r="P21"/>
  <c r="O21"/>
  <c r="N21"/>
  <c r="AD15" s="1"/>
  <c r="W14" i="5" s="1"/>
  <c r="C21" i="3"/>
  <c r="D21" s="1"/>
  <c r="E21" s="1"/>
  <c r="B22"/>
  <c r="M122" i="1"/>
  <c r="E32" s="1"/>
  <c r="Y20" i="3" s="1"/>
  <c r="H82" i="5" s="1"/>
  <c r="D123" i="1"/>
  <c r="L42"/>
  <c r="C126" s="1"/>
  <c r="J125"/>
  <c r="D35" s="1"/>
  <c r="X23" i="3" s="1"/>
  <c r="G85" i="5" s="1"/>
  <c r="Q44" i="1"/>
  <c r="AE15" i="3" l="1"/>
  <c r="X14" i="5" s="1"/>
  <c r="O40"/>
  <c r="AT25" i="3"/>
  <c r="AU21"/>
  <c r="S117" i="1"/>
  <c r="G27" s="1"/>
  <c r="AA15" i="3" s="1"/>
  <c r="J77" i="5" s="1"/>
  <c r="G117" i="1"/>
  <c r="F26" i="4"/>
  <c r="E27"/>
  <c r="G26"/>
  <c r="H26" s="1"/>
  <c r="T26"/>
  <c r="R26"/>
  <c r="P27"/>
  <c r="U26"/>
  <c r="S26"/>
  <c r="Q26"/>
  <c r="R22" i="3"/>
  <c r="N41" i="5" s="1"/>
  <c r="Q22" i="3"/>
  <c r="M23"/>
  <c r="P22"/>
  <c r="N22"/>
  <c r="AD16" s="1"/>
  <c r="W15" i="5" s="1"/>
  <c r="O22" i="3"/>
  <c r="C22"/>
  <c r="D22" s="1"/>
  <c r="E22" s="1"/>
  <c r="B23"/>
  <c r="M123" i="1"/>
  <c r="E33" s="1"/>
  <c r="Y21" i="3" s="1"/>
  <c r="H83" i="5" s="1"/>
  <c r="D124" i="1"/>
  <c r="L43"/>
  <c r="C127" s="1"/>
  <c r="J126"/>
  <c r="D36" s="1"/>
  <c r="X24" i="3" s="1"/>
  <c r="G86" i="5" s="1"/>
  <c r="Q45" i="1"/>
  <c r="AE16" i="3" l="1"/>
  <c r="X15" i="5" s="1"/>
  <c r="O41"/>
  <c r="AT26" i="3"/>
  <c r="AU22"/>
  <c r="T117" i="1"/>
  <c r="H27" s="1"/>
  <c r="AB15" i="3" s="1"/>
  <c r="K77" i="5" s="1"/>
  <c r="E118" i="1"/>
  <c r="F27" i="4"/>
  <c r="P28"/>
  <c r="U27"/>
  <c r="S27"/>
  <c r="Q27"/>
  <c r="T27"/>
  <c r="R27"/>
  <c r="G27"/>
  <c r="H27" s="1"/>
  <c r="E28"/>
  <c r="Q23" i="3"/>
  <c r="R23"/>
  <c r="N42" i="5" s="1"/>
  <c r="M24" i="3"/>
  <c r="P23"/>
  <c r="O23"/>
  <c r="N23"/>
  <c r="AD17" s="1"/>
  <c r="W16" i="5" s="1"/>
  <c r="C23" i="3"/>
  <c r="D23" s="1"/>
  <c r="E23" s="1"/>
  <c r="B24"/>
  <c r="M124" i="1"/>
  <c r="E34" s="1"/>
  <c r="Y22" i="3" s="1"/>
  <c r="H84" i="5" s="1"/>
  <c r="D125" i="1"/>
  <c r="L44"/>
  <c r="C128" s="1"/>
  <c r="J127"/>
  <c r="D37" s="1"/>
  <c r="X25" i="3" s="1"/>
  <c r="G87" i="5" s="1"/>
  <c r="Q46" i="1"/>
  <c r="AE17" i="3" l="1"/>
  <c r="X16" i="5" s="1"/>
  <c r="O42"/>
  <c r="AU23" i="3"/>
  <c r="AT27"/>
  <c r="R118" i="1"/>
  <c r="F28" s="1"/>
  <c r="Z16" i="3" s="1"/>
  <c r="I78" i="5" s="1"/>
  <c r="F118" i="1"/>
  <c r="F28" i="4"/>
  <c r="T28"/>
  <c r="R28"/>
  <c r="P29"/>
  <c r="U28"/>
  <c r="S28"/>
  <c r="Q28"/>
  <c r="E29"/>
  <c r="G28"/>
  <c r="H28" s="1"/>
  <c r="R24" i="3"/>
  <c r="N43" i="5" s="1"/>
  <c r="Q24" i="3"/>
  <c r="M25"/>
  <c r="P24"/>
  <c r="N24"/>
  <c r="AD18" s="1"/>
  <c r="W17" i="5" s="1"/>
  <c r="O24" i="3"/>
  <c r="C24"/>
  <c r="D24" s="1"/>
  <c r="E24" s="1"/>
  <c r="B25"/>
  <c r="M125" i="1"/>
  <c r="E35" s="1"/>
  <c r="Y23" i="3" s="1"/>
  <c r="H85" i="5" s="1"/>
  <c r="D126" i="1"/>
  <c r="L45"/>
  <c r="C129" s="1"/>
  <c r="J128"/>
  <c r="D38" s="1"/>
  <c r="X26" i="3" s="1"/>
  <c r="G88" i="5" s="1"/>
  <c r="Q47" i="1"/>
  <c r="AE18" i="3" l="1"/>
  <c r="X17" i="5" s="1"/>
  <c r="O43"/>
  <c r="AT28" i="3"/>
  <c r="AU24"/>
  <c r="S118" i="1"/>
  <c r="G28" s="1"/>
  <c r="AA16" i="3" s="1"/>
  <c r="J78" i="5" s="1"/>
  <c r="G118" i="1"/>
  <c r="F29" i="4"/>
  <c r="G29" s="1"/>
  <c r="H29" s="1"/>
  <c r="E30"/>
  <c r="P30"/>
  <c r="U29"/>
  <c r="S29"/>
  <c r="Q29"/>
  <c r="T29"/>
  <c r="R29"/>
  <c r="Q25" i="3"/>
  <c r="R25"/>
  <c r="N44" i="5" s="1"/>
  <c r="M26" i="3"/>
  <c r="P25"/>
  <c r="O25"/>
  <c r="N25"/>
  <c r="AD19" s="1"/>
  <c r="W18" i="5" s="1"/>
  <c r="C25" i="3"/>
  <c r="D25" s="1"/>
  <c r="E25" s="1"/>
  <c r="B26"/>
  <c r="M126" i="1"/>
  <c r="E36" s="1"/>
  <c r="Y24" i="3" s="1"/>
  <c r="H86" i="5" s="1"/>
  <c r="D127" i="1"/>
  <c r="L46"/>
  <c r="C130" s="1"/>
  <c r="J129"/>
  <c r="D39" s="1"/>
  <c r="X27" i="3" s="1"/>
  <c r="G89" i="5" s="1"/>
  <c r="Q48" i="1"/>
  <c r="AE19" i="3" l="1"/>
  <c r="X18" i="5" s="1"/>
  <c r="O44"/>
  <c r="AT29" i="3"/>
  <c r="AU25"/>
  <c r="T118" i="1"/>
  <c r="H28" s="1"/>
  <c r="AB16" i="3" s="1"/>
  <c r="K78" i="5" s="1"/>
  <c r="E119" i="1"/>
  <c r="F30" i="4"/>
  <c r="T30"/>
  <c r="R30"/>
  <c r="P31"/>
  <c r="U30"/>
  <c r="S30"/>
  <c r="Q30"/>
  <c r="E31"/>
  <c r="G30"/>
  <c r="H30" s="1"/>
  <c r="R26" i="3"/>
  <c r="N45" i="5" s="1"/>
  <c r="Q26" i="3"/>
  <c r="M27"/>
  <c r="P26"/>
  <c r="N26"/>
  <c r="AD20" s="1"/>
  <c r="W19" i="5" s="1"/>
  <c r="O26" i="3"/>
  <c r="C26"/>
  <c r="D26" s="1"/>
  <c r="E26" s="1"/>
  <c r="B27"/>
  <c r="M127" i="1"/>
  <c r="E37" s="1"/>
  <c r="Y25" i="3" s="1"/>
  <c r="H87" i="5" s="1"/>
  <c r="D128" i="1"/>
  <c r="L47"/>
  <c r="C131" s="1"/>
  <c r="J130"/>
  <c r="D40" s="1"/>
  <c r="X28" i="3" s="1"/>
  <c r="G90" i="5" s="1"/>
  <c r="Q49" i="1"/>
  <c r="AE20" i="3" l="1"/>
  <c r="X19" i="5" s="1"/>
  <c r="O45"/>
  <c r="AT30" i="3"/>
  <c r="AU26"/>
  <c r="R119" i="1"/>
  <c r="F29" s="1"/>
  <c r="Z17" i="3" s="1"/>
  <c r="I79" i="5" s="1"/>
  <c r="F119" i="1"/>
  <c r="F31" i="4"/>
  <c r="G31" s="1"/>
  <c r="H31" s="1"/>
  <c r="E32"/>
  <c r="P32"/>
  <c r="U31"/>
  <c r="S31"/>
  <c r="Q31"/>
  <c r="T31"/>
  <c r="R31"/>
  <c r="Q27" i="3"/>
  <c r="R27"/>
  <c r="N46" i="5" s="1"/>
  <c r="M28" i="3"/>
  <c r="P27"/>
  <c r="O27"/>
  <c r="N27"/>
  <c r="AD21" s="1"/>
  <c r="W20" i="5" s="1"/>
  <c r="C27" i="3"/>
  <c r="D27" s="1"/>
  <c r="E27" s="1"/>
  <c r="B28"/>
  <c r="M128" i="1"/>
  <c r="E38" s="1"/>
  <c r="Y26" i="3" s="1"/>
  <c r="H88" i="5" s="1"/>
  <c r="D129" i="1"/>
  <c r="L48"/>
  <c r="C132" s="1"/>
  <c r="J131"/>
  <c r="D41" s="1"/>
  <c r="X29" i="3" s="1"/>
  <c r="G91" i="5" s="1"/>
  <c r="Q50" i="1"/>
  <c r="AE21" i="3" l="1"/>
  <c r="X20" i="5" s="1"/>
  <c r="O46"/>
  <c r="AT31" i="3"/>
  <c r="AU27"/>
  <c r="S119" i="1"/>
  <c r="G29" s="1"/>
  <c r="AA17" i="3" s="1"/>
  <c r="J79" i="5" s="1"/>
  <c r="G119" i="1"/>
  <c r="F32" i="4"/>
  <c r="T32"/>
  <c r="R32"/>
  <c r="P33"/>
  <c r="U32"/>
  <c r="S32"/>
  <c r="Q32"/>
  <c r="E33"/>
  <c r="G32"/>
  <c r="H32" s="1"/>
  <c r="R28" i="3"/>
  <c r="N47" i="5" s="1"/>
  <c r="Q28" i="3"/>
  <c r="M29"/>
  <c r="P28"/>
  <c r="N28"/>
  <c r="AD22" s="1"/>
  <c r="W21" i="5" s="1"/>
  <c r="O28" i="3"/>
  <c r="C28"/>
  <c r="D28" s="1"/>
  <c r="E28" s="1"/>
  <c r="B29"/>
  <c r="M129" i="1"/>
  <c r="E39" s="1"/>
  <c r="Y27" i="3" s="1"/>
  <c r="H89" i="5" s="1"/>
  <c r="D130" i="1"/>
  <c r="L49"/>
  <c r="C133" s="1"/>
  <c r="L50" s="1"/>
  <c r="J132"/>
  <c r="D42" s="1"/>
  <c r="X30" i="3" s="1"/>
  <c r="G92" i="5" s="1"/>
  <c r="Q51" i="1"/>
  <c r="AE22" i="3" l="1"/>
  <c r="X21" i="5" s="1"/>
  <c r="O47"/>
  <c r="AT32" i="3"/>
  <c r="AU28"/>
  <c r="T119" i="1"/>
  <c r="H29" s="1"/>
  <c r="AB17" i="3" s="1"/>
  <c r="K79" i="5" s="1"/>
  <c r="E120" i="1"/>
  <c r="F33" i="4"/>
  <c r="G33" s="1"/>
  <c r="H33" s="1"/>
  <c r="E34"/>
  <c r="P34"/>
  <c r="U33"/>
  <c r="S33"/>
  <c r="Q33"/>
  <c r="T33"/>
  <c r="R33"/>
  <c r="Q29" i="3"/>
  <c r="R29"/>
  <c r="N48" i="5" s="1"/>
  <c r="M30" i="3"/>
  <c r="P29"/>
  <c r="O29"/>
  <c r="N29"/>
  <c r="AD23" s="1"/>
  <c r="W22" i="5" s="1"/>
  <c r="C29" i="3"/>
  <c r="D29" s="1"/>
  <c r="E29" s="1"/>
  <c r="C30" s="1"/>
  <c r="B30"/>
  <c r="M130" i="1"/>
  <c r="E40" s="1"/>
  <c r="Y28" i="3" s="1"/>
  <c r="H90" i="5" s="1"/>
  <c r="D131" i="1"/>
  <c r="J133"/>
  <c r="D43" s="1"/>
  <c r="X31" i="3" s="1"/>
  <c r="G93" i="5" s="1"/>
  <c r="C134" i="1"/>
  <c r="L51" s="1"/>
  <c r="Q52"/>
  <c r="AE23" i="3" l="1"/>
  <c r="X22" i="5" s="1"/>
  <c r="O48"/>
  <c r="AT33" i="3"/>
  <c r="AU29"/>
  <c r="F120" i="1"/>
  <c r="R120"/>
  <c r="F30" s="1"/>
  <c r="Z18" i="3" s="1"/>
  <c r="I80" i="5" s="1"/>
  <c r="F34" i="4"/>
  <c r="T34"/>
  <c r="R34"/>
  <c r="P35"/>
  <c r="U34"/>
  <c r="S34"/>
  <c r="Q34"/>
  <c r="E35"/>
  <c r="G34"/>
  <c r="H34" s="1"/>
  <c r="R30" i="3"/>
  <c r="N49" i="5" s="1"/>
  <c r="Q30" i="3"/>
  <c r="M31"/>
  <c r="P30"/>
  <c r="N30"/>
  <c r="AD24" s="1"/>
  <c r="W23" i="5" s="1"/>
  <c r="O30" i="3"/>
  <c r="B31"/>
  <c r="D30"/>
  <c r="E30" s="1"/>
  <c r="D132" i="1"/>
  <c r="M131"/>
  <c r="E41" s="1"/>
  <c r="Y29" i="3" s="1"/>
  <c r="H91" i="5" s="1"/>
  <c r="J134" i="1"/>
  <c r="D44" s="1"/>
  <c r="X32" i="3" s="1"/>
  <c r="G94" i="5" s="1"/>
  <c r="C135" i="1"/>
  <c r="L52" s="1"/>
  <c r="Q53"/>
  <c r="AE24" i="3" l="1"/>
  <c r="X23" i="5" s="1"/>
  <c r="O49"/>
  <c r="AT34" i="3"/>
  <c r="AU30"/>
  <c r="S120" i="1"/>
  <c r="G30" s="1"/>
  <c r="AA18" i="3" s="1"/>
  <c r="J80" i="5" s="1"/>
  <c r="G120" i="1"/>
  <c r="F35" i="4"/>
  <c r="G35" s="1"/>
  <c r="H35" s="1"/>
  <c r="E36"/>
  <c r="P36"/>
  <c r="U35"/>
  <c r="S35"/>
  <c r="Q35"/>
  <c r="T35"/>
  <c r="R35"/>
  <c r="Q31" i="3"/>
  <c r="R31"/>
  <c r="N50" i="5" s="1"/>
  <c r="M32" i="3"/>
  <c r="P31"/>
  <c r="O31"/>
  <c r="N31"/>
  <c r="AD25" s="1"/>
  <c r="W24" i="5" s="1"/>
  <c r="B32" i="3"/>
  <c r="C31"/>
  <c r="D31" s="1"/>
  <c r="E31" s="1"/>
  <c r="D133" i="1"/>
  <c r="M132"/>
  <c r="E42" s="1"/>
  <c r="Y30" i="3" s="1"/>
  <c r="H92" i="5" s="1"/>
  <c r="J135" i="1"/>
  <c r="D45" s="1"/>
  <c r="X33" i="3" s="1"/>
  <c r="G95" i="5" s="1"/>
  <c r="C136" i="1"/>
  <c r="L53" s="1"/>
  <c r="Q54"/>
  <c r="AE25" i="3" l="1"/>
  <c r="X24" i="5" s="1"/>
  <c r="O50"/>
  <c r="AT35" i="3"/>
  <c r="AU31"/>
  <c r="T120" i="1"/>
  <c r="H30" s="1"/>
  <c r="AB18" i="3" s="1"/>
  <c r="K80" i="5" s="1"/>
  <c r="E121" i="1"/>
  <c r="F36" i="4"/>
  <c r="T36"/>
  <c r="R36"/>
  <c r="P37"/>
  <c r="U36"/>
  <c r="S36"/>
  <c r="Q36"/>
  <c r="E37"/>
  <c r="G36"/>
  <c r="H36" s="1"/>
  <c r="R32" i="3"/>
  <c r="N51" i="5" s="1"/>
  <c r="Q32" i="3"/>
  <c r="M33"/>
  <c r="P32"/>
  <c r="N32"/>
  <c r="AD26" s="1"/>
  <c r="W25" i="5" s="1"/>
  <c r="O32" i="3"/>
  <c r="C32"/>
  <c r="D32" s="1"/>
  <c r="E32" s="1"/>
  <c r="B33"/>
  <c r="D134" i="1"/>
  <c r="M133"/>
  <c r="E43" s="1"/>
  <c r="Y31" i="3" s="1"/>
  <c r="H93" i="5" s="1"/>
  <c r="J136" i="1"/>
  <c r="D46" s="1"/>
  <c r="X34" i="3" s="1"/>
  <c r="G96" i="5" s="1"/>
  <c r="C137" i="1"/>
  <c r="L54" s="1"/>
  <c r="Q55"/>
  <c r="AE26" i="3" l="1"/>
  <c r="X25" i="5" s="1"/>
  <c r="O51"/>
  <c r="AT36" i="3"/>
  <c r="AU32"/>
  <c r="R121" i="1"/>
  <c r="F31" s="1"/>
  <c r="Z19" i="3" s="1"/>
  <c r="I81" i="5" s="1"/>
  <c r="F121" i="1"/>
  <c r="F37" i="4"/>
  <c r="G37" s="1"/>
  <c r="H37" s="1"/>
  <c r="E38"/>
  <c r="P38"/>
  <c r="U37"/>
  <c r="S37"/>
  <c r="Q37"/>
  <c r="T37"/>
  <c r="R37"/>
  <c r="Q33" i="3"/>
  <c r="R33"/>
  <c r="N52" i="5" s="1"/>
  <c r="M34" i="3"/>
  <c r="P33"/>
  <c r="O33"/>
  <c r="N33"/>
  <c r="AD27" s="1"/>
  <c r="W26" i="5" s="1"/>
  <c r="C33" i="3"/>
  <c r="D33" s="1"/>
  <c r="E33" s="1"/>
  <c r="B34"/>
  <c r="D135" i="1"/>
  <c r="M134"/>
  <c r="E44" s="1"/>
  <c r="Y32" i="3" s="1"/>
  <c r="H94" i="5" s="1"/>
  <c r="J137" i="1"/>
  <c r="D47" s="1"/>
  <c r="X35" i="3" s="1"/>
  <c r="G97" i="5" s="1"/>
  <c r="C138" i="1"/>
  <c r="L55" s="1"/>
  <c r="Q56"/>
  <c r="AE27" i="3" l="1"/>
  <c r="X26" i="5" s="1"/>
  <c r="O52"/>
  <c r="AT37" i="3"/>
  <c r="AU33"/>
  <c r="S121" i="1"/>
  <c r="G31" s="1"/>
  <c r="AA19" i="3" s="1"/>
  <c r="J81" i="5" s="1"/>
  <c r="G121" i="1"/>
  <c r="F38" i="4"/>
  <c r="T38"/>
  <c r="R38"/>
  <c r="P39"/>
  <c r="U38"/>
  <c r="S38"/>
  <c r="Q38"/>
  <c r="G38"/>
  <c r="H38" s="1"/>
  <c r="R34" i="3"/>
  <c r="N53" i="5" s="1"/>
  <c r="Q34" i="3"/>
  <c r="M35"/>
  <c r="P34"/>
  <c r="N34"/>
  <c r="AD28" s="1"/>
  <c r="W27" i="5" s="1"/>
  <c r="O34" i="3"/>
  <c r="C34"/>
  <c r="D34" s="1"/>
  <c r="E34" s="1"/>
  <c r="C35" s="1"/>
  <c r="B35"/>
  <c r="D136" i="1"/>
  <c r="M135"/>
  <c r="E45" s="1"/>
  <c r="Y33" i="3" s="1"/>
  <c r="H95" i="5" s="1"/>
  <c r="J138" i="1"/>
  <c r="D48" s="1"/>
  <c r="X36" i="3" s="1"/>
  <c r="G98" i="5" s="1"/>
  <c r="C139" i="1"/>
  <c r="L56" s="1"/>
  <c r="Q57"/>
  <c r="AE28" i="3" l="1"/>
  <c r="X27" i="5" s="1"/>
  <c r="O53"/>
  <c r="AU34" i="3"/>
  <c r="AT38"/>
  <c r="T121" i="1"/>
  <c r="H31" s="1"/>
  <c r="AB19" i="3" s="1"/>
  <c r="K81" i="5" s="1"/>
  <c r="E122" i="1"/>
  <c r="F39" i="4"/>
  <c r="G39" s="1"/>
  <c r="H39" s="1"/>
  <c r="E40"/>
  <c r="P40"/>
  <c r="U39"/>
  <c r="S39"/>
  <c r="Q39"/>
  <c r="T39"/>
  <c r="R39"/>
  <c r="Q35" i="3"/>
  <c r="R35"/>
  <c r="N54" i="5" s="1"/>
  <c r="M36" i="3"/>
  <c r="P35"/>
  <c r="O35"/>
  <c r="N35"/>
  <c r="AD29" s="1"/>
  <c r="W28" i="5" s="1"/>
  <c r="B36" i="3"/>
  <c r="D35"/>
  <c r="E35" s="1"/>
  <c r="D137" i="1"/>
  <c r="M136"/>
  <c r="E46" s="1"/>
  <c r="Y34" i="3" s="1"/>
  <c r="H96" i="5" s="1"/>
  <c r="J139" i="1"/>
  <c r="D49" s="1"/>
  <c r="X37" i="3" s="1"/>
  <c r="G99" i="5" s="1"/>
  <c r="C140" i="1"/>
  <c r="L57" s="1"/>
  <c r="Q58"/>
  <c r="AE29" i="3" l="1"/>
  <c r="X28" i="5" s="1"/>
  <c r="O54"/>
  <c r="AT39" i="3"/>
  <c r="AU35"/>
  <c r="F122" i="1"/>
  <c r="R122"/>
  <c r="F32" s="1"/>
  <c r="Z20" i="3" s="1"/>
  <c r="I82" i="5" s="1"/>
  <c r="F40" i="4"/>
  <c r="T40"/>
  <c r="R40"/>
  <c r="P41"/>
  <c r="U40"/>
  <c r="S40"/>
  <c r="Q40"/>
  <c r="E41"/>
  <c r="G40"/>
  <c r="H40" s="1"/>
  <c r="R36" i="3"/>
  <c r="Q36"/>
  <c r="M37"/>
  <c r="P36"/>
  <c r="N36"/>
  <c r="AD30" s="1"/>
  <c r="W29" i="5" s="1"/>
  <c r="O36" i="3"/>
  <c r="B37"/>
  <c r="C36"/>
  <c r="D36" s="1"/>
  <c r="E36" s="1"/>
  <c r="D138" i="1"/>
  <c r="M137"/>
  <c r="E47" s="1"/>
  <c r="Y35" i="3" s="1"/>
  <c r="H97" i="5" s="1"/>
  <c r="J140" i="1"/>
  <c r="D50" s="1"/>
  <c r="X38" i="3" s="1"/>
  <c r="G100" i="5" s="1"/>
  <c r="C141" i="1"/>
  <c r="L58" s="1"/>
  <c r="Q59"/>
  <c r="AE30" i="3" l="1"/>
  <c r="X29" i="5" s="1"/>
  <c r="N55"/>
  <c r="O55"/>
  <c r="AT40" i="3"/>
  <c r="AU36"/>
  <c r="S122" i="1"/>
  <c r="G32" s="1"/>
  <c r="AA20" i="3" s="1"/>
  <c r="J82" i="5" s="1"/>
  <c r="G122" i="1"/>
  <c r="F41" i="4"/>
  <c r="G41" s="1"/>
  <c r="H41" s="1"/>
  <c r="E42"/>
  <c r="P42"/>
  <c r="U41"/>
  <c r="S41"/>
  <c r="Q41"/>
  <c r="T41"/>
  <c r="R41"/>
  <c r="Q37" i="3"/>
  <c r="R37"/>
  <c r="M38"/>
  <c r="P37"/>
  <c r="O37"/>
  <c r="N37"/>
  <c r="AD31" s="1"/>
  <c r="W30" i="5" s="1"/>
  <c r="C37" i="3"/>
  <c r="D37" s="1"/>
  <c r="E37" s="1"/>
  <c r="B38"/>
  <c r="D139" i="1"/>
  <c r="M138"/>
  <c r="E48" s="1"/>
  <c r="Y36" i="3" s="1"/>
  <c r="H98" i="5" s="1"/>
  <c r="J141" i="1"/>
  <c r="D51" s="1"/>
  <c r="X39" i="3" s="1"/>
  <c r="G101" i="5" s="1"/>
  <c r="C142" i="1"/>
  <c r="L59" s="1"/>
  <c r="Q60"/>
  <c r="AE31" i="3" l="1"/>
  <c r="X30" i="5" s="1"/>
  <c r="O56"/>
  <c r="N56"/>
  <c r="AU37" i="3"/>
  <c r="AT41"/>
  <c r="T122" i="1"/>
  <c r="H32" s="1"/>
  <c r="AB20" i="3" s="1"/>
  <c r="K82" i="5" s="1"/>
  <c r="E123" i="1"/>
  <c r="F42" i="4"/>
  <c r="T42"/>
  <c r="R42"/>
  <c r="P43"/>
  <c r="U42"/>
  <c r="S42"/>
  <c r="Q42"/>
  <c r="E43"/>
  <c r="G42"/>
  <c r="H42" s="1"/>
  <c r="R38" i="3"/>
  <c r="Q38"/>
  <c r="M39"/>
  <c r="P38"/>
  <c r="N38"/>
  <c r="AD32" s="1"/>
  <c r="W31" i="5" s="1"/>
  <c r="O38" i="3"/>
  <c r="C38"/>
  <c r="D38" s="1"/>
  <c r="E38" s="1"/>
  <c r="B39"/>
  <c r="D140" i="1"/>
  <c r="M139"/>
  <c r="E49" s="1"/>
  <c r="Y37" i="3" s="1"/>
  <c r="H99" i="5" s="1"/>
  <c r="J142" i="1"/>
  <c r="D52" s="1"/>
  <c r="X40" i="3" s="1"/>
  <c r="G102" i="5" s="1"/>
  <c r="C143" i="1"/>
  <c r="L60" s="1"/>
  <c r="Q61"/>
  <c r="AE32" i="3" l="1"/>
  <c r="X31" i="5" s="1"/>
  <c r="N57"/>
  <c r="O57"/>
  <c r="AT42" i="3"/>
  <c r="AU38"/>
  <c r="R123" i="1"/>
  <c r="F33" s="1"/>
  <c r="Z21" i="3" s="1"/>
  <c r="I83" i="5" s="1"/>
  <c r="F123" i="1"/>
  <c r="F43" i="4"/>
  <c r="G43" s="1"/>
  <c r="H43" s="1"/>
  <c r="E44"/>
  <c r="P44"/>
  <c r="U43"/>
  <c r="S43"/>
  <c r="Q43"/>
  <c r="T43"/>
  <c r="R43"/>
  <c r="Q39" i="3"/>
  <c r="R39"/>
  <c r="M40"/>
  <c r="P39"/>
  <c r="O39"/>
  <c r="N39"/>
  <c r="AD33" s="1"/>
  <c r="W32" i="5" s="1"/>
  <c r="C39" i="3"/>
  <c r="D39" s="1"/>
  <c r="E39" s="1"/>
  <c r="C40" s="1"/>
  <c r="B40"/>
  <c r="D141" i="1"/>
  <c r="M140"/>
  <c r="E50" s="1"/>
  <c r="Y38" i="3" s="1"/>
  <c r="H100" i="5" s="1"/>
  <c r="J143" i="1"/>
  <c r="D53" s="1"/>
  <c r="X41" i="3" s="1"/>
  <c r="G103" i="5" s="1"/>
  <c r="C144" i="1"/>
  <c r="L61" s="1"/>
  <c r="Q62"/>
  <c r="AE33" i="3" l="1"/>
  <c r="X32" i="5" s="1"/>
  <c r="O58"/>
  <c r="N58"/>
  <c r="AT43" i="3"/>
  <c r="AU39"/>
  <c r="S123" i="1"/>
  <c r="G33" s="1"/>
  <c r="AA21" i="3" s="1"/>
  <c r="J83" i="5" s="1"/>
  <c r="G123" i="1"/>
  <c r="F44" i="4"/>
  <c r="T44"/>
  <c r="R44"/>
  <c r="P45"/>
  <c r="U44"/>
  <c r="S44"/>
  <c r="Q44"/>
  <c r="E45"/>
  <c r="G44"/>
  <c r="H44" s="1"/>
  <c r="R40" i="3"/>
  <c r="Q40"/>
  <c r="M41"/>
  <c r="P40"/>
  <c r="N40"/>
  <c r="AD34" s="1"/>
  <c r="W33" i="5" s="1"/>
  <c r="O40" i="3"/>
  <c r="B41"/>
  <c r="D40"/>
  <c r="E40" s="1"/>
  <c r="D142" i="1"/>
  <c r="M141"/>
  <c r="E51" s="1"/>
  <c r="Y39" i="3" s="1"/>
  <c r="H101" i="5" s="1"/>
  <c r="J144" i="1"/>
  <c r="D54" s="1"/>
  <c r="X42" i="3" s="1"/>
  <c r="G104" i="5" s="1"/>
  <c r="C145" i="1"/>
  <c r="L62" s="1"/>
  <c r="Q63"/>
  <c r="AE34" i="3" l="1"/>
  <c r="X33" i="5" s="1"/>
  <c r="N61"/>
  <c r="O61"/>
  <c r="AT44" i="3"/>
  <c r="AU40"/>
  <c r="T123" i="1"/>
  <c r="H33" s="1"/>
  <c r="AB21" i="3" s="1"/>
  <c r="K83" i="5" s="1"/>
  <c r="E124" i="1"/>
  <c r="F45" i="4"/>
  <c r="G45" s="1"/>
  <c r="H45" s="1"/>
  <c r="E46"/>
  <c r="P46"/>
  <c r="U45"/>
  <c r="S45"/>
  <c r="Q45"/>
  <c r="T45"/>
  <c r="R45"/>
  <c r="Q41" i="3"/>
  <c r="R41"/>
  <c r="M42"/>
  <c r="P41"/>
  <c r="O41"/>
  <c r="N41"/>
  <c r="AD35" s="1"/>
  <c r="W34" i="5" s="1"/>
  <c r="B42" i="3"/>
  <c r="C41"/>
  <c r="D41" s="1"/>
  <c r="E41" s="1"/>
  <c r="D143" i="1"/>
  <c r="M142"/>
  <c r="E52" s="1"/>
  <c r="Y40" i="3" s="1"/>
  <c r="H102" i="5" s="1"/>
  <c r="J145" i="1"/>
  <c r="D55" s="1"/>
  <c r="X43" i="3" s="1"/>
  <c r="G105" i="5" s="1"/>
  <c r="C146" i="1"/>
  <c r="L63" s="1"/>
  <c r="Q64"/>
  <c r="AE35" i="3" l="1"/>
  <c r="X34" i="5" s="1"/>
  <c r="O62"/>
  <c r="N62"/>
  <c r="AT45" i="3"/>
  <c r="AU41"/>
  <c r="R124" i="1"/>
  <c r="F34" s="1"/>
  <c r="Z22" i="3" s="1"/>
  <c r="I84" i="5" s="1"/>
  <c r="F124" i="1"/>
  <c r="F46" i="4"/>
  <c r="T46"/>
  <c r="R46"/>
  <c r="P47"/>
  <c r="U46"/>
  <c r="S46"/>
  <c r="Q46"/>
  <c r="E47"/>
  <c r="G46"/>
  <c r="H46" s="1"/>
  <c r="R42" i="3"/>
  <c r="Q42"/>
  <c r="M43"/>
  <c r="P42"/>
  <c r="N42"/>
  <c r="AD36" s="1"/>
  <c r="W35" i="5" s="1"/>
  <c r="O42" i="3"/>
  <c r="C42"/>
  <c r="D42" s="1"/>
  <c r="E42" s="1"/>
  <c r="B43"/>
  <c r="D144" i="1"/>
  <c r="M143"/>
  <c r="E53" s="1"/>
  <c r="Y41" i="3" s="1"/>
  <c r="H103" i="5" s="1"/>
  <c r="J146" i="1"/>
  <c r="D56" s="1"/>
  <c r="X44" i="3" s="1"/>
  <c r="G106" i="5" s="1"/>
  <c r="C147" i="1"/>
  <c r="L64" s="1"/>
  <c r="Q65"/>
  <c r="AE36" i="3" l="1"/>
  <c r="X35" i="5" s="1"/>
  <c r="N63"/>
  <c r="O63"/>
  <c r="AT46" i="3"/>
  <c r="AU42"/>
  <c r="S124" i="1"/>
  <c r="G34" s="1"/>
  <c r="AA22" i="3" s="1"/>
  <c r="J84" i="5" s="1"/>
  <c r="G124" i="1"/>
  <c r="F47" i="4"/>
  <c r="G47" s="1"/>
  <c r="H47" s="1"/>
  <c r="E48"/>
  <c r="P48"/>
  <c r="U47"/>
  <c r="S47"/>
  <c r="Q47"/>
  <c r="T47"/>
  <c r="R47"/>
  <c r="Q43" i="3"/>
  <c r="R43"/>
  <c r="M44"/>
  <c r="P43"/>
  <c r="O43"/>
  <c r="N43"/>
  <c r="AD37" s="1"/>
  <c r="W36" i="5" s="1"/>
  <c r="C43" i="3"/>
  <c r="D43" s="1"/>
  <c r="E43" s="1"/>
  <c r="C44" s="1"/>
  <c r="B44"/>
  <c r="D145" i="1"/>
  <c r="M144"/>
  <c r="E54" s="1"/>
  <c r="Y42" i="3" s="1"/>
  <c r="H104" i="5" s="1"/>
  <c r="J147" i="1"/>
  <c r="D57" s="1"/>
  <c r="X45" i="3" s="1"/>
  <c r="G107" i="5" s="1"/>
  <c r="C148" i="1"/>
  <c r="J148" s="1"/>
  <c r="D58" s="1"/>
  <c r="X46" i="3" s="1"/>
  <c r="G108" i="5" s="1"/>
  <c r="AE37" i="3" l="1"/>
  <c r="X36" i="5" s="1"/>
  <c r="O64"/>
  <c r="N64"/>
  <c r="AT47" i="3"/>
  <c r="AU43"/>
  <c r="T124" i="1"/>
  <c r="H34" s="1"/>
  <c r="AB22" i="3" s="1"/>
  <c r="K84" i="5" s="1"/>
  <c r="E125" i="1"/>
  <c r="F48" i="4"/>
  <c r="T48"/>
  <c r="R48"/>
  <c r="P49"/>
  <c r="U48"/>
  <c r="S48"/>
  <c r="Q48"/>
  <c r="E49"/>
  <c r="G48"/>
  <c r="H48" s="1"/>
  <c r="R44" i="3"/>
  <c r="Q44"/>
  <c r="M45"/>
  <c r="P44"/>
  <c r="N44"/>
  <c r="AD38" s="1"/>
  <c r="W37" i="5" s="1"/>
  <c r="O44" i="3"/>
  <c r="B45"/>
  <c r="D44"/>
  <c r="E44" s="1"/>
  <c r="C45" s="1"/>
  <c r="D146" i="1"/>
  <c r="M145"/>
  <c r="E55" s="1"/>
  <c r="Y43" i="3" s="1"/>
  <c r="H105" i="5" s="1"/>
  <c r="L65" i="1"/>
  <c r="C149" s="1"/>
  <c r="J149" s="1"/>
  <c r="D59" s="1"/>
  <c r="X47" i="3" s="1"/>
  <c r="G109" i="5" s="1"/>
  <c r="AE38" i="3" l="1"/>
  <c r="X37" i="5" s="1"/>
  <c r="N65"/>
  <c r="O65"/>
  <c r="AT48" i="3"/>
  <c r="AU44"/>
  <c r="R125" i="1"/>
  <c r="F35" s="1"/>
  <c r="Z23" i="3" s="1"/>
  <c r="I85" i="5" s="1"/>
  <c r="F125" i="1"/>
  <c r="F49" i="4"/>
  <c r="G49" s="1"/>
  <c r="H49" s="1"/>
  <c r="E50"/>
  <c r="P50"/>
  <c r="U49"/>
  <c r="S49"/>
  <c r="Q49"/>
  <c r="T49"/>
  <c r="R49"/>
  <c r="Q45" i="3"/>
  <c r="R45"/>
  <c r="M46"/>
  <c r="P45"/>
  <c r="O45"/>
  <c r="N45"/>
  <c r="AD39" s="1"/>
  <c r="W38" i="5" s="1"/>
  <c r="B46" i="3"/>
  <c r="D45"/>
  <c r="E45" s="1"/>
  <c r="D147" i="1"/>
  <c r="M146"/>
  <c r="E56" s="1"/>
  <c r="Y44" i="3" s="1"/>
  <c r="H106" i="5" s="1"/>
  <c r="L66" i="1"/>
  <c r="C150" s="1"/>
  <c r="J150" s="1"/>
  <c r="D60" s="1"/>
  <c r="X48" i="3" s="1"/>
  <c r="AI113" l="1"/>
  <c r="BB21" s="1"/>
  <c r="G110" i="5"/>
  <c r="AE39" i="3"/>
  <c r="X38" i="5" s="1"/>
  <c r="O66"/>
  <c r="N66"/>
  <c r="AT49" i="3"/>
  <c r="AU45"/>
  <c r="S125" i="1"/>
  <c r="G35" s="1"/>
  <c r="AA23" i="3" s="1"/>
  <c r="J85" i="5" s="1"/>
  <c r="G125" i="1"/>
  <c r="F50" i="4"/>
  <c r="T50"/>
  <c r="R50"/>
  <c r="P51"/>
  <c r="U50"/>
  <c r="S50"/>
  <c r="Q50"/>
  <c r="E51"/>
  <c r="G50"/>
  <c r="H50" s="1"/>
  <c r="R46" i="3"/>
  <c r="Q46"/>
  <c r="M47"/>
  <c r="P46"/>
  <c r="N46"/>
  <c r="AD40" s="1"/>
  <c r="W39" i="5" s="1"/>
  <c r="O46" i="3"/>
  <c r="B47"/>
  <c r="C46"/>
  <c r="D46" s="1"/>
  <c r="E46" s="1"/>
  <c r="D148" i="1"/>
  <c r="M147"/>
  <c r="E57" s="1"/>
  <c r="Y45" i="3" s="1"/>
  <c r="H107" i="5" s="1"/>
  <c r="L67" i="1"/>
  <c r="C151" s="1"/>
  <c r="AE40" i="3" l="1"/>
  <c r="X39" i="5" s="1"/>
  <c r="N67"/>
  <c r="O67"/>
  <c r="AT50" i="3"/>
  <c r="AU46"/>
  <c r="D149" i="1"/>
  <c r="M148"/>
  <c r="E58" s="1"/>
  <c r="Y46" i="3" s="1"/>
  <c r="H108" i="5" s="1"/>
  <c r="T125" i="1"/>
  <c r="H35" s="1"/>
  <c r="AB23" i="3" s="1"/>
  <c r="K85" i="5" s="1"/>
  <c r="E126" i="1"/>
  <c r="F51" i="4"/>
  <c r="G51" s="1"/>
  <c r="H51" s="1"/>
  <c r="E52"/>
  <c r="P52"/>
  <c r="U51"/>
  <c r="S51"/>
  <c r="Q51"/>
  <c r="T51"/>
  <c r="R51"/>
  <c r="Q47" i="3"/>
  <c r="R47"/>
  <c r="M48"/>
  <c r="P47"/>
  <c r="O47"/>
  <c r="N47"/>
  <c r="AD41" s="1"/>
  <c r="W40" i="5" s="1"/>
  <c r="C47" i="3"/>
  <c r="D47" s="1"/>
  <c r="E47" s="1"/>
  <c r="C48" s="1"/>
  <c r="B48"/>
  <c r="AE41" l="1"/>
  <c r="X40" i="5" s="1"/>
  <c r="O68"/>
  <c r="N68"/>
  <c r="AT51" i="3"/>
  <c r="AU47"/>
  <c r="D150" i="1"/>
  <c r="M149"/>
  <c r="E59" s="1"/>
  <c r="Y47" i="3" s="1"/>
  <c r="H109" i="5" s="1"/>
  <c r="F126" i="1"/>
  <c r="R126"/>
  <c r="F36" s="1"/>
  <c r="Z24" i="3" s="1"/>
  <c r="I86" i="5" s="1"/>
  <c r="F52" i="4"/>
  <c r="T52"/>
  <c r="R52"/>
  <c r="P53"/>
  <c r="U52"/>
  <c r="S52"/>
  <c r="Q52"/>
  <c r="E53"/>
  <c r="G52"/>
  <c r="H52" s="1"/>
  <c r="R48" i="3"/>
  <c r="Q48"/>
  <c r="M49"/>
  <c r="P48"/>
  <c r="N48"/>
  <c r="AD42" s="1"/>
  <c r="W41" i="5" s="1"/>
  <c r="O48" i="3"/>
  <c r="B49"/>
  <c r="D48"/>
  <c r="E48" s="1"/>
  <c r="AE42" l="1"/>
  <c r="X41" i="5" s="1"/>
  <c r="N69"/>
  <c r="O69"/>
  <c r="AU48" i="3"/>
  <c r="AT52"/>
  <c r="S126" i="1"/>
  <c r="G36" s="1"/>
  <c r="AA24" i="3" s="1"/>
  <c r="J86" i="5" s="1"/>
  <c r="G126" i="1"/>
  <c r="D151"/>
  <c r="M150"/>
  <c r="E60" s="1"/>
  <c r="Y48" i="3" s="1"/>
  <c r="H110" i="5" s="1"/>
  <c r="F53" i="4"/>
  <c r="G53" s="1"/>
  <c r="H53" s="1"/>
  <c r="P54"/>
  <c r="U53"/>
  <c r="S53"/>
  <c r="Q53"/>
  <c r="T53"/>
  <c r="R53"/>
  <c r="Q49" i="3"/>
  <c r="R49"/>
  <c r="M50"/>
  <c r="P49"/>
  <c r="O49"/>
  <c r="N49"/>
  <c r="AD43" s="1"/>
  <c r="W42" i="5" s="1"/>
  <c r="B50" i="3"/>
  <c r="C49"/>
  <c r="D49" s="1"/>
  <c r="E49" s="1"/>
  <c r="AE43" l="1"/>
  <c r="X42" i="5" s="1"/>
  <c r="O70"/>
  <c r="N70"/>
  <c r="AU49" i="3"/>
  <c r="AT53"/>
  <c r="T126" i="1"/>
  <c r="H36" s="1"/>
  <c r="AB24" i="3" s="1"/>
  <c r="K86" i="5" s="1"/>
  <c r="E127" i="1"/>
  <c r="F54" i="4"/>
  <c r="T54"/>
  <c r="R54"/>
  <c r="P55"/>
  <c r="U54"/>
  <c r="S54"/>
  <c r="Q54"/>
  <c r="E55"/>
  <c r="G54"/>
  <c r="H54" s="1"/>
  <c r="R50" i="3"/>
  <c r="Q50"/>
  <c r="M51"/>
  <c r="P50"/>
  <c r="N50"/>
  <c r="AD44" s="1"/>
  <c r="W43" i="5" s="1"/>
  <c r="O50" i="3"/>
  <c r="C50"/>
  <c r="D50" s="1"/>
  <c r="E50" s="1"/>
  <c r="B51"/>
  <c r="N71" i="5" l="1"/>
  <c r="O71"/>
  <c r="AT54" i="3"/>
  <c r="AE44"/>
  <c r="X43" i="5" s="1"/>
  <c r="AU50" i="3"/>
  <c r="R127" i="1"/>
  <c r="F37" s="1"/>
  <c r="Z25" i="3" s="1"/>
  <c r="I87" i="5" s="1"/>
  <c r="F127" i="1"/>
  <c r="F55" i="4"/>
  <c r="G55" s="1"/>
  <c r="H55" s="1"/>
  <c r="E56"/>
  <c r="P56"/>
  <c r="U55"/>
  <c r="S55"/>
  <c r="Q55"/>
  <c r="T55"/>
  <c r="R55"/>
  <c r="Q51" i="3"/>
  <c r="R51"/>
  <c r="M52"/>
  <c r="P51"/>
  <c r="O51"/>
  <c r="N51"/>
  <c r="AD45" s="1"/>
  <c r="W44" i="5" s="1"/>
  <c r="C51" i="3"/>
  <c r="D51" s="1"/>
  <c r="E51" s="1"/>
  <c r="B52"/>
  <c r="O72" i="5" l="1"/>
  <c r="N72"/>
  <c r="AT55" i="3"/>
  <c r="AE45"/>
  <c r="X44" i="5" s="1"/>
  <c r="AU51" i="3"/>
  <c r="S127" i="1"/>
  <c r="G37" s="1"/>
  <c r="AA25" i="3" s="1"/>
  <c r="J87" i="5" s="1"/>
  <c r="G127" i="1"/>
  <c r="F56" i="4"/>
  <c r="T56"/>
  <c r="R56"/>
  <c r="P57"/>
  <c r="U56"/>
  <c r="S56"/>
  <c r="Q56"/>
  <c r="E57"/>
  <c r="G56"/>
  <c r="H56" s="1"/>
  <c r="R52" i="3"/>
  <c r="Q52"/>
  <c r="M53"/>
  <c r="P52"/>
  <c r="N52"/>
  <c r="AD46" s="1"/>
  <c r="W45" i="5" s="1"/>
  <c r="O52" i="3"/>
  <c r="C52"/>
  <c r="D52" s="1"/>
  <c r="E52" s="1"/>
  <c r="B53"/>
  <c r="N73" i="5" l="1"/>
  <c r="O73"/>
  <c r="AT56" i="3"/>
  <c r="AE46"/>
  <c r="X45" i="5" s="1"/>
  <c r="AU52" i="3"/>
  <c r="T127" i="1"/>
  <c r="H37" s="1"/>
  <c r="AB25" i="3" s="1"/>
  <c r="K87" i="5" s="1"/>
  <c r="E128" i="1"/>
  <c r="F57" i="4"/>
  <c r="G57" s="1"/>
  <c r="H57" s="1"/>
  <c r="E58"/>
  <c r="P58"/>
  <c r="U57"/>
  <c r="S57"/>
  <c r="Q57"/>
  <c r="T57"/>
  <c r="R57"/>
  <c r="Q53" i="3"/>
  <c r="R53"/>
  <c r="M54"/>
  <c r="P53"/>
  <c r="O53"/>
  <c r="N53"/>
  <c r="AD47" s="1"/>
  <c r="W46" i="5" s="1"/>
  <c r="C53" i="3"/>
  <c r="D53" s="1"/>
  <c r="E53" s="1"/>
  <c r="B54"/>
  <c r="O74" i="5" l="1"/>
  <c r="N74"/>
  <c r="AT57" i="3"/>
  <c r="AE47"/>
  <c r="X46" i="5" s="1"/>
  <c r="AU53" i="3"/>
  <c r="F128" i="1"/>
  <c r="R128"/>
  <c r="F38" s="1"/>
  <c r="Z26" i="3" s="1"/>
  <c r="I88" i="5" s="1"/>
  <c r="F58" i="4"/>
  <c r="T58"/>
  <c r="R58"/>
  <c r="P59"/>
  <c r="U58"/>
  <c r="S58"/>
  <c r="Q58"/>
  <c r="E59"/>
  <c r="G58"/>
  <c r="H58" s="1"/>
  <c r="R54" i="3"/>
  <c r="Q54"/>
  <c r="M55"/>
  <c r="P54"/>
  <c r="N54"/>
  <c r="AD48" s="1"/>
  <c r="W47" i="5" s="1"/>
  <c r="O54" i="3"/>
  <c r="C54"/>
  <c r="D54" s="1"/>
  <c r="E54" s="1"/>
  <c r="B55"/>
  <c r="N75" i="5" l="1"/>
  <c r="O75"/>
  <c r="AE48" i="3"/>
  <c r="X47" i="5" s="1"/>
  <c r="AU54" i="3"/>
  <c r="AT58"/>
  <c r="S128" i="1"/>
  <c r="G38" s="1"/>
  <c r="AA26" i="3" s="1"/>
  <c r="J88" i="5" s="1"/>
  <c r="G128" i="1"/>
  <c r="F59" i="4"/>
  <c r="G59" s="1"/>
  <c r="H59" s="1"/>
  <c r="E60"/>
  <c r="P60"/>
  <c r="U59"/>
  <c r="S59"/>
  <c r="Q59"/>
  <c r="T59"/>
  <c r="R59"/>
  <c r="Q55" i="3"/>
  <c r="R55"/>
  <c r="M56"/>
  <c r="P55"/>
  <c r="O55"/>
  <c r="N55"/>
  <c r="AD49" s="1"/>
  <c r="W48" i="5" s="1"/>
  <c r="C55" i="3"/>
  <c r="D55" s="1"/>
  <c r="E55" s="1"/>
  <c r="B56"/>
  <c r="O76" i="5" l="1"/>
  <c r="N76"/>
  <c r="AT59" i="3"/>
  <c r="AE49"/>
  <c r="X48" i="5" s="1"/>
  <c r="AU55" i="3"/>
  <c r="T128" i="1"/>
  <c r="H38" s="1"/>
  <c r="AB26" i="3" s="1"/>
  <c r="K88" i="5" s="1"/>
  <c r="E129" i="1"/>
  <c r="F60" i="4"/>
  <c r="T60"/>
  <c r="R60"/>
  <c r="P61"/>
  <c r="U60"/>
  <c r="S60"/>
  <c r="Q60"/>
  <c r="E61"/>
  <c r="G60"/>
  <c r="H60" s="1"/>
  <c r="R56" i="3"/>
  <c r="Q56"/>
  <c r="M57"/>
  <c r="P56"/>
  <c r="N56"/>
  <c r="AD50" s="1"/>
  <c r="W49" i="5" s="1"/>
  <c r="O56" i="3"/>
  <c r="C56"/>
  <c r="D56" s="1"/>
  <c r="E56" s="1"/>
  <c r="B57"/>
  <c r="N77" i="5" l="1"/>
  <c r="O77"/>
  <c r="AT60" i="3"/>
  <c r="AE50"/>
  <c r="X49" i="5" s="1"/>
  <c r="AU56" i="3"/>
  <c r="F129" i="1"/>
  <c r="R129"/>
  <c r="F39" s="1"/>
  <c r="Z27" i="3" s="1"/>
  <c r="I89" i="5" s="1"/>
  <c r="F61" i="4"/>
  <c r="G61" s="1"/>
  <c r="H61" s="1"/>
  <c r="E62"/>
  <c r="P62"/>
  <c r="U61"/>
  <c r="S61"/>
  <c r="Q61"/>
  <c r="T61"/>
  <c r="R61"/>
  <c r="Q57" i="3"/>
  <c r="R57"/>
  <c r="M58"/>
  <c r="P57"/>
  <c r="O57"/>
  <c r="N57"/>
  <c r="AD51" s="1"/>
  <c r="W50" i="5" s="1"/>
  <c r="C57" i="3"/>
  <c r="D57" s="1"/>
  <c r="E57" s="1"/>
  <c r="B58"/>
  <c r="O78" i="5" l="1"/>
  <c r="N78"/>
  <c r="AE51" i="3"/>
  <c r="X50" i="5" s="1"/>
  <c r="AU57" i="3"/>
  <c r="AT61"/>
  <c r="S129" i="1"/>
  <c r="G39" s="1"/>
  <c r="AA27" i="3" s="1"/>
  <c r="J89" i="5" s="1"/>
  <c r="G129" i="1"/>
  <c r="F62" i="4"/>
  <c r="T62"/>
  <c r="R62"/>
  <c r="P63"/>
  <c r="U62"/>
  <c r="S62"/>
  <c r="Q62"/>
  <c r="E63"/>
  <c r="G62"/>
  <c r="H62" s="1"/>
  <c r="R58" i="3"/>
  <c r="Q58"/>
  <c r="M59"/>
  <c r="P58"/>
  <c r="N58"/>
  <c r="AD52" s="1"/>
  <c r="W51" i="5" s="1"/>
  <c r="O58" i="3"/>
  <c r="C58"/>
  <c r="D58" s="1"/>
  <c r="E58" s="1"/>
  <c r="C59" s="1"/>
  <c r="B59"/>
  <c r="N79" i="5" l="1"/>
  <c r="O79"/>
  <c r="AT62" i="3"/>
  <c r="AE52"/>
  <c r="X51" i="5" s="1"/>
  <c r="AU58" i="3"/>
  <c r="T129" i="1"/>
  <c r="H39" s="1"/>
  <c r="AB27" i="3" s="1"/>
  <c r="K89" i="5" s="1"/>
  <c r="E130" i="1"/>
  <c r="F63" i="4"/>
  <c r="G63" s="1"/>
  <c r="H63" s="1"/>
  <c r="E64"/>
  <c r="P64"/>
  <c r="U63"/>
  <c r="S63"/>
  <c r="Q63"/>
  <c r="T63"/>
  <c r="R63"/>
  <c r="Q59" i="3"/>
  <c r="R59"/>
  <c r="M60"/>
  <c r="P59"/>
  <c r="O59"/>
  <c r="N59"/>
  <c r="AD53" s="1"/>
  <c r="W52" i="5" s="1"/>
  <c r="B60" i="3"/>
  <c r="D59"/>
  <c r="E59" s="1"/>
  <c r="C60" s="1"/>
  <c r="O80" i="5" l="1"/>
  <c r="N80"/>
  <c r="AT63" i="3"/>
  <c r="AE53"/>
  <c r="X52" i="5" s="1"/>
  <c r="AU59" i="3"/>
  <c r="R130" i="1"/>
  <c r="F40" s="1"/>
  <c r="Z28" i="3" s="1"/>
  <c r="I90" i="5" s="1"/>
  <c r="F130" i="1"/>
  <c r="F64" i="4"/>
  <c r="T64"/>
  <c r="R64"/>
  <c r="P65"/>
  <c r="U64"/>
  <c r="S64"/>
  <c r="Q64"/>
  <c r="E65"/>
  <c r="G64"/>
  <c r="H64" s="1"/>
  <c r="R60" i="3"/>
  <c r="Q60"/>
  <c r="M61"/>
  <c r="P60"/>
  <c r="N60"/>
  <c r="AD54" s="1"/>
  <c r="W53" i="5" s="1"/>
  <c r="O60" i="3"/>
  <c r="B61"/>
  <c r="D60"/>
  <c r="E60" s="1"/>
  <c r="N81" i="5" l="1"/>
  <c r="O81"/>
  <c r="AT64" i="3"/>
  <c r="AE54"/>
  <c r="X53" i="5" s="1"/>
  <c r="AU60" i="3"/>
  <c r="S130" i="1"/>
  <c r="G40" s="1"/>
  <c r="AA28" i="3" s="1"/>
  <c r="J90" i="5" s="1"/>
  <c r="G130" i="1"/>
  <c r="F65" i="4"/>
  <c r="G65" s="1"/>
  <c r="H65" s="1"/>
  <c r="E66"/>
  <c r="P66"/>
  <c r="U65"/>
  <c r="S65"/>
  <c r="Q65"/>
  <c r="T65"/>
  <c r="R65"/>
  <c r="Q61" i="3"/>
  <c r="R61"/>
  <c r="M62"/>
  <c r="P61"/>
  <c r="O61"/>
  <c r="N61"/>
  <c r="AD55" s="1"/>
  <c r="W54" i="5" s="1"/>
  <c r="B62" i="3"/>
  <c r="C61"/>
  <c r="D61" s="1"/>
  <c r="E61" s="1"/>
  <c r="O82" i="5" l="1"/>
  <c r="N82"/>
  <c r="AT65" i="3"/>
  <c r="AE55"/>
  <c r="X54" i="5" s="1"/>
  <c r="AU61" i="3"/>
  <c r="T130" i="1"/>
  <c r="H40" s="1"/>
  <c r="AB28" i="3" s="1"/>
  <c r="K90" i="5" s="1"/>
  <c r="E131" i="1"/>
  <c r="F66" i="4"/>
  <c r="T66"/>
  <c r="R66"/>
  <c r="P67"/>
  <c r="U66"/>
  <c r="S66"/>
  <c r="Q66"/>
  <c r="G66"/>
  <c r="H66" s="1"/>
  <c r="R62" i="3"/>
  <c r="Q62"/>
  <c r="M63"/>
  <c r="P62"/>
  <c r="N62"/>
  <c r="AD56" s="1"/>
  <c r="W55" i="5" s="1"/>
  <c r="O62" i="3"/>
  <c r="C62"/>
  <c r="D62" s="1"/>
  <c r="E62" s="1"/>
  <c r="B63"/>
  <c r="N83" i="5" l="1"/>
  <c r="O83"/>
  <c r="AE56" i="3"/>
  <c r="X55" i="5" s="1"/>
  <c r="AU62" i="3"/>
  <c r="AT66"/>
  <c r="R131" i="1"/>
  <c r="F41" s="1"/>
  <c r="Z29" i="3" s="1"/>
  <c r="I91" i="5" s="1"/>
  <c r="F131" i="1"/>
  <c r="F67" i="4"/>
  <c r="G67" s="1"/>
  <c r="H67" s="1"/>
  <c r="E68"/>
  <c r="P68"/>
  <c r="U67"/>
  <c r="S67"/>
  <c r="Q67"/>
  <c r="T67"/>
  <c r="R67"/>
  <c r="Q63" i="3"/>
  <c r="R63"/>
  <c r="M64"/>
  <c r="P63"/>
  <c r="O63"/>
  <c r="N63"/>
  <c r="AD57" s="1"/>
  <c r="W56" i="5" s="1"/>
  <c r="C63" i="3"/>
  <c r="D63" s="1"/>
  <c r="E63" s="1"/>
  <c r="B64"/>
  <c r="O84" i="5" l="1"/>
  <c r="N84"/>
  <c r="AT67" i="3"/>
  <c r="AE57"/>
  <c r="X56" i="5" s="1"/>
  <c r="AU63" i="3"/>
  <c r="S131" i="1"/>
  <c r="G41" s="1"/>
  <c r="AA29" i="3" s="1"/>
  <c r="J91" i="5" s="1"/>
  <c r="G131" i="1"/>
  <c r="F68" i="4"/>
  <c r="T68"/>
  <c r="R68"/>
  <c r="P69"/>
  <c r="U68"/>
  <c r="S68"/>
  <c r="Q68"/>
  <c r="E69"/>
  <c r="G68"/>
  <c r="H68" s="1"/>
  <c r="R64" i="3"/>
  <c r="Q64"/>
  <c r="M65"/>
  <c r="P64"/>
  <c r="N64"/>
  <c r="AD58" s="1"/>
  <c r="W57" i="5" s="1"/>
  <c r="O64" i="3"/>
  <c r="C64"/>
  <c r="D64" s="1"/>
  <c r="E64" s="1"/>
  <c r="B65"/>
  <c r="N85" i="5" l="1"/>
  <c r="O85"/>
  <c r="AT68" i="3"/>
  <c r="AE58"/>
  <c r="X57" i="5" s="1"/>
  <c r="AU64" i="3"/>
  <c r="T131" i="1"/>
  <c r="H41" s="1"/>
  <c r="AB29" i="3" s="1"/>
  <c r="K91" i="5" s="1"/>
  <c r="E132" i="1"/>
  <c r="F69" i="4"/>
  <c r="G69" s="1"/>
  <c r="H69" s="1"/>
  <c r="E70"/>
  <c r="P70"/>
  <c r="U69"/>
  <c r="S69"/>
  <c r="Q69"/>
  <c r="T69"/>
  <c r="R69"/>
  <c r="Q65" i="3"/>
  <c r="R65"/>
  <c r="M66"/>
  <c r="P65"/>
  <c r="O65"/>
  <c r="N65"/>
  <c r="AD59" s="1"/>
  <c r="W58" i="5" s="1"/>
  <c r="C65" i="3"/>
  <c r="D65" s="1"/>
  <c r="E65" s="1"/>
  <c r="B66"/>
  <c r="O86" i="5" l="1"/>
  <c r="N86"/>
  <c r="AT69" i="3"/>
  <c r="AE59"/>
  <c r="X58" i="5" s="1"/>
  <c r="AU65" i="3"/>
  <c r="F132" i="1"/>
  <c r="R132"/>
  <c r="F42" s="1"/>
  <c r="Z30" i="3" s="1"/>
  <c r="I92" i="5" s="1"/>
  <c r="F70" i="4"/>
  <c r="T70"/>
  <c r="R70"/>
  <c r="P71"/>
  <c r="U70"/>
  <c r="S70"/>
  <c r="Q70"/>
  <c r="E71"/>
  <c r="G70"/>
  <c r="H70" s="1"/>
  <c r="R66" i="3"/>
  <c r="Q66"/>
  <c r="M67"/>
  <c r="P66"/>
  <c r="N66"/>
  <c r="AD60" s="1"/>
  <c r="W59" i="5" s="1"/>
  <c r="O66" i="3"/>
  <c r="C66"/>
  <c r="D66" s="1"/>
  <c r="E66" s="1"/>
  <c r="B67"/>
  <c r="N87" i="5" l="1"/>
  <c r="O87"/>
  <c r="AE60" i="3"/>
  <c r="X59" i="5" s="1"/>
  <c r="AU66" i="3"/>
  <c r="AT70"/>
  <c r="G132" i="1"/>
  <c r="S132"/>
  <c r="G42" s="1"/>
  <c r="AA30" i="3" s="1"/>
  <c r="J92" i="5" s="1"/>
  <c r="F71" i="4"/>
  <c r="G71" s="1"/>
  <c r="H71" s="1"/>
  <c r="E72"/>
  <c r="P72"/>
  <c r="U71"/>
  <c r="S71"/>
  <c r="Q71"/>
  <c r="T71"/>
  <c r="R71"/>
  <c r="Q67" i="3"/>
  <c r="R67"/>
  <c r="M68"/>
  <c r="P67"/>
  <c r="O67"/>
  <c r="N67"/>
  <c r="AD61" s="1"/>
  <c r="W60" i="5" s="1"/>
  <c r="C67" i="3"/>
  <c r="D67" s="1"/>
  <c r="E67" s="1"/>
  <c r="B68"/>
  <c r="O88" i="5" l="1"/>
  <c r="N88"/>
  <c r="AT71" i="3"/>
  <c r="AE61"/>
  <c r="X60" i="5" s="1"/>
  <c r="AU67" i="3"/>
  <c r="T132" i="1"/>
  <c r="H42" s="1"/>
  <c r="AB30" i="3" s="1"/>
  <c r="K92" i="5" s="1"/>
  <c r="E133" i="1"/>
  <c r="F72" i="4"/>
  <c r="T72"/>
  <c r="R72"/>
  <c r="P73"/>
  <c r="U72"/>
  <c r="S72"/>
  <c r="Q72"/>
  <c r="E73"/>
  <c r="G72"/>
  <c r="H72" s="1"/>
  <c r="R68" i="3"/>
  <c r="Q68"/>
  <c r="M69"/>
  <c r="P68"/>
  <c r="N68"/>
  <c r="AD62" s="1"/>
  <c r="W61" i="5" s="1"/>
  <c r="O68" i="3"/>
  <c r="C68"/>
  <c r="D68" s="1"/>
  <c r="E68" s="1"/>
  <c r="B69"/>
  <c r="N89" i="5" l="1"/>
  <c r="O89"/>
  <c r="AT72" i="3"/>
  <c r="AE62"/>
  <c r="X61" i="5" s="1"/>
  <c r="AU68" i="3"/>
  <c r="F133" i="1"/>
  <c r="R133"/>
  <c r="F43" s="1"/>
  <c r="Z31" i="3" s="1"/>
  <c r="I93" i="5" s="1"/>
  <c r="F73" i="4"/>
  <c r="G73" s="1"/>
  <c r="H73" s="1"/>
  <c r="E74"/>
  <c r="P74"/>
  <c r="U73"/>
  <c r="S73"/>
  <c r="Q73"/>
  <c r="T73"/>
  <c r="R73"/>
  <c r="Q69" i="3"/>
  <c r="R69"/>
  <c r="M70"/>
  <c r="P69"/>
  <c r="O69"/>
  <c r="N69"/>
  <c r="AD63" s="1"/>
  <c r="W62" i="5" s="1"/>
  <c r="C69" i="3"/>
  <c r="D69" s="1"/>
  <c r="E69" s="1"/>
  <c r="B70"/>
  <c r="O90" i="5" l="1"/>
  <c r="N90"/>
  <c r="AE63" i="3"/>
  <c r="X62" i="5" s="1"/>
  <c r="AU69" i="3"/>
  <c r="AT73"/>
  <c r="G133" i="1"/>
  <c r="S133"/>
  <c r="G43" s="1"/>
  <c r="AA31" i="3" s="1"/>
  <c r="J93" i="5" s="1"/>
  <c r="F74" i="4"/>
  <c r="T74"/>
  <c r="R74"/>
  <c r="P75"/>
  <c r="U74"/>
  <c r="S74"/>
  <c r="Q74"/>
  <c r="E75"/>
  <c r="G74"/>
  <c r="H74" s="1"/>
  <c r="R70" i="3"/>
  <c r="Q70"/>
  <c r="M71"/>
  <c r="P70"/>
  <c r="N70"/>
  <c r="AD64" s="1"/>
  <c r="W63" i="5" s="1"/>
  <c r="O70" i="3"/>
  <c r="C70"/>
  <c r="D70" s="1"/>
  <c r="E70" s="1"/>
  <c r="C71" s="1"/>
  <c r="B71"/>
  <c r="N91" i="5" l="1"/>
  <c r="O91"/>
  <c r="AE64" i="3"/>
  <c r="X63" i="5" s="1"/>
  <c r="AU70" i="3"/>
  <c r="AT74"/>
  <c r="E134" i="1"/>
  <c r="T133"/>
  <c r="H43" s="1"/>
  <c r="AB31" i="3" s="1"/>
  <c r="K93" i="5" s="1"/>
  <c r="F75" i="4"/>
  <c r="G75" s="1"/>
  <c r="H75" s="1"/>
  <c r="E76"/>
  <c r="P76"/>
  <c r="U75"/>
  <c r="S75"/>
  <c r="Q75"/>
  <c r="T75"/>
  <c r="R75"/>
  <c r="Q71" i="3"/>
  <c r="R71"/>
  <c r="M72"/>
  <c r="P71"/>
  <c r="O71"/>
  <c r="N71"/>
  <c r="AG5" s="1"/>
  <c r="Z4" i="5" s="1"/>
  <c r="B72" i="3"/>
  <c r="D71"/>
  <c r="E71" s="1"/>
  <c r="C72" s="1"/>
  <c r="O92" i="5" l="1"/>
  <c r="N92"/>
  <c r="AH5" i="3"/>
  <c r="AA4" i="5" s="1"/>
  <c r="AU71" i="3"/>
  <c r="AT75"/>
  <c r="R134" i="1"/>
  <c r="F44" s="1"/>
  <c r="Z32" i="3" s="1"/>
  <c r="I94" i="5" s="1"/>
  <c r="F134" i="1"/>
  <c r="F76" i="4"/>
  <c r="T76"/>
  <c r="R76"/>
  <c r="P77"/>
  <c r="U76"/>
  <c r="S76"/>
  <c r="Q76"/>
  <c r="E77"/>
  <c r="G76"/>
  <c r="H76" s="1"/>
  <c r="R72" i="3"/>
  <c r="Q72"/>
  <c r="M73"/>
  <c r="P72"/>
  <c r="N72"/>
  <c r="AG6" s="1"/>
  <c r="Z5" i="5" s="1"/>
  <c r="O72" i="3"/>
  <c r="B73"/>
  <c r="D72"/>
  <c r="E72" s="1"/>
  <c r="C73" s="1"/>
  <c r="N93" i="5" l="1"/>
  <c r="O93"/>
  <c r="AT76" i="3"/>
  <c r="AH6"/>
  <c r="AA5" i="5" s="1"/>
  <c r="AU72" i="3"/>
  <c r="S134" i="1"/>
  <c r="G44" s="1"/>
  <c r="AA32" i="3" s="1"/>
  <c r="J94" i="5" s="1"/>
  <c r="G134" i="1"/>
  <c r="F77" i="4"/>
  <c r="G77" s="1"/>
  <c r="H77" s="1"/>
  <c r="E78"/>
  <c r="P78"/>
  <c r="U77"/>
  <c r="S77"/>
  <c r="Q77"/>
  <c r="T77"/>
  <c r="R77"/>
  <c r="Q73" i="3"/>
  <c r="R73"/>
  <c r="M74"/>
  <c r="P73"/>
  <c r="O73"/>
  <c r="N73"/>
  <c r="AG7" s="1"/>
  <c r="Z6" i="5" s="1"/>
  <c r="B74" i="3"/>
  <c r="D73"/>
  <c r="E73" s="1"/>
  <c r="C74" s="1"/>
  <c r="O94" i="5" l="1"/>
  <c r="N94"/>
  <c r="AT77" i="3"/>
  <c r="AH7"/>
  <c r="AA6" i="5" s="1"/>
  <c r="AU73" i="3"/>
  <c r="E135" i="1"/>
  <c r="T134"/>
  <c r="H44" s="1"/>
  <c r="AB32" i="3" s="1"/>
  <c r="K94" i="5" s="1"/>
  <c r="F78" i="4"/>
  <c r="T78"/>
  <c r="R78"/>
  <c r="P79"/>
  <c r="U78"/>
  <c r="S78"/>
  <c r="Q78"/>
  <c r="E79"/>
  <c r="G78"/>
  <c r="H78" s="1"/>
  <c r="R74" i="3"/>
  <c r="Q74"/>
  <c r="M75"/>
  <c r="P74"/>
  <c r="N74"/>
  <c r="AG8" s="1"/>
  <c r="Z7" i="5" s="1"/>
  <c r="O74" i="3"/>
  <c r="B75"/>
  <c r="D74"/>
  <c r="E74" s="1"/>
  <c r="N95" i="5" l="1"/>
  <c r="O95"/>
  <c r="AT78" i="3"/>
  <c r="AH8"/>
  <c r="AA7" i="5" s="1"/>
  <c r="AU74" i="3"/>
  <c r="R135" i="1"/>
  <c r="F45" s="1"/>
  <c r="Z33" i="3" s="1"/>
  <c r="I95" i="5" s="1"/>
  <c r="F135" i="1"/>
  <c r="F79" i="4"/>
  <c r="G79" s="1"/>
  <c r="H79" s="1"/>
  <c r="E80"/>
  <c r="P80"/>
  <c r="U79"/>
  <c r="S79"/>
  <c r="Q79"/>
  <c r="T79"/>
  <c r="R79"/>
  <c r="Q75" i="3"/>
  <c r="R75"/>
  <c r="M76"/>
  <c r="P75"/>
  <c r="O75"/>
  <c r="N75"/>
  <c r="AG9" s="1"/>
  <c r="Z8" i="5" s="1"/>
  <c r="B76" i="3"/>
  <c r="C75"/>
  <c r="D75" s="1"/>
  <c r="E75" s="1"/>
  <c r="O96" i="5" l="1"/>
  <c r="N96"/>
  <c r="AT79" i="3"/>
  <c r="AH9"/>
  <c r="AA8" i="5" s="1"/>
  <c r="AU75" i="3"/>
  <c r="S135" i="1"/>
  <c r="G45" s="1"/>
  <c r="AA33" i="3" s="1"/>
  <c r="J95" i="5" s="1"/>
  <c r="G135" i="1"/>
  <c r="F80" i="4"/>
  <c r="T80"/>
  <c r="R80"/>
  <c r="P81"/>
  <c r="U80"/>
  <c r="S80"/>
  <c r="Q80"/>
  <c r="E81"/>
  <c r="G80"/>
  <c r="H80" s="1"/>
  <c r="R76" i="3"/>
  <c r="Q76"/>
  <c r="M77"/>
  <c r="P76"/>
  <c r="N76"/>
  <c r="AG10" s="1"/>
  <c r="Z9" i="5" s="1"/>
  <c r="O76" i="3"/>
  <c r="C76"/>
  <c r="D76" s="1"/>
  <c r="E76" s="1"/>
  <c r="B77"/>
  <c r="N97" i="5" l="1"/>
  <c r="O97"/>
  <c r="AT80" i="3"/>
  <c r="AH10"/>
  <c r="AA9" i="5" s="1"/>
  <c r="AU76" i="3"/>
  <c r="T135" i="1"/>
  <c r="H45" s="1"/>
  <c r="AB33" i="3" s="1"/>
  <c r="K95" i="5" s="1"/>
  <c r="E136" i="1"/>
  <c r="F81" i="4"/>
  <c r="G81" s="1"/>
  <c r="H81" s="1"/>
  <c r="E82"/>
  <c r="P82"/>
  <c r="U81"/>
  <c r="S81"/>
  <c r="Q81"/>
  <c r="T81"/>
  <c r="R81"/>
  <c r="Q77" i="3"/>
  <c r="R77"/>
  <c r="M78"/>
  <c r="P77"/>
  <c r="O77"/>
  <c r="N77"/>
  <c r="AG11" s="1"/>
  <c r="Z10" i="5" s="1"/>
  <c r="C77" i="3"/>
  <c r="D77" s="1"/>
  <c r="E77" s="1"/>
  <c r="B78"/>
  <c r="O98" i="5" l="1"/>
  <c r="N98"/>
  <c r="AT81" i="3"/>
  <c r="AH11"/>
  <c r="AA10" i="5" s="1"/>
  <c r="AU77" i="3"/>
  <c r="F136" i="1"/>
  <c r="R136"/>
  <c r="F46" s="1"/>
  <c r="Z34" i="3" s="1"/>
  <c r="I96" i="5" s="1"/>
  <c r="F82" i="4"/>
  <c r="T82"/>
  <c r="R82"/>
  <c r="P83"/>
  <c r="U82"/>
  <c r="S82"/>
  <c r="Q82"/>
  <c r="E83"/>
  <c r="G82"/>
  <c r="H82" s="1"/>
  <c r="R78" i="3"/>
  <c r="Q78"/>
  <c r="M79"/>
  <c r="P78"/>
  <c r="N78"/>
  <c r="AG12" s="1"/>
  <c r="Z11" i="5" s="1"/>
  <c r="O78" i="3"/>
  <c r="C78"/>
  <c r="D78" s="1"/>
  <c r="E78" s="1"/>
  <c r="B79"/>
  <c r="N99" i="5" l="1"/>
  <c r="O99"/>
  <c r="AH12" i="3"/>
  <c r="AA11" i="5" s="1"/>
  <c r="AU78" i="3"/>
  <c r="AT82"/>
  <c r="G136" i="1"/>
  <c r="S136"/>
  <c r="G46" s="1"/>
  <c r="AA34" i="3" s="1"/>
  <c r="J96" i="5" s="1"/>
  <c r="F83" i="4"/>
  <c r="G83" s="1"/>
  <c r="H83" s="1"/>
  <c r="E84"/>
  <c r="P84"/>
  <c r="U83"/>
  <c r="S83"/>
  <c r="Q83"/>
  <c r="T83"/>
  <c r="R83"/>
  <c r="Q79" i="3"/>
  <c r="R79"/>
  <c r="M80"/>
  <c r="P79"/>
  <c r="O79"/>
  <c r="N79"/>
  <c r="AG13" s="1"/>
  <c r="Z12" i="5" s="1"/>
  <c r="C79" i="3"/>
  <c r="D79" s="1"/>
  <c r="E79" s="1"/>
  <c r="B80"/>
  <c r="O100" i="5" l="1"/>
  <c r="N100"/>
  <c r="AT83" i="3"/>
  <c r="AH13"/>
  <c r="AA12" i="5" s="1"/>
  <c r="AU79" i="3"/>
  <c r="T136" i="1"/>
  <c r="H46" s="1"/>
  <c r="AB34" i="3" s="1"/>
  <c r="K96" i="5" s="1"/>
  <c r="E137" i="1"/>
  <c r="F84" i="4"/>
  <c r="T84"/>
  <c r="R84"/>
  <c r="P85"/>
  <c r="U84"/>
  <c r="S84"/>
  <c r="Q84"/>
  <c r="G84"/>
  <c r="H84" s="1"/>
  <c r="R80" i="3"/>
  <c r="Q80"/>
  <c r="M81"/>
  <c r="P80"/>
  <c r="N80"/>
  <c r="AG14" s="1"/>
  <c r="Z13" i="5" s="1"/>
  <c r="O80" i="3"/>
  <c r="C80"/>
  <c r="D80" s="1"/>
  <c r="E80" s="1"/>
  <c r="B81"/>
  <c r="N101" i="5" l="1"/>
  <c r="O101"/>
  <c r="AH14" i="3"/>
  <c r="AA13" i="5" s="1"/>
  <c r="AU80" i="3"/>
  <c r="AT84"/>
  <c r="F137" i="1"/>
  <c r="R137"/>
  <c r="F47" s="1"/>
  <c r="Z35" i="3" s="1"/>
  <c r="I97" i="5" s="1"/>
  <c r="F85" i="4"/>
  <c r="G85" s="1"/>
  <c r="H85" s="1"/>
  <c r="E86"/>
  <c r="P86"/>
  <c r="U85"/>
  <c r="S85"/>
  <c r="Q85"/>
  <c r="T85"/>
  <c r="R85"/>
  <c r="Q81" i="3"/>
  <c r="R81"/>
  <c r="M82"/>
  <c r="P81"/>
  <c r="O81"/>
  <c r="N81"/>
  <c r="AG15" s="1"/>
  <c r="Z14" i="5" s="1"/>
  <c r="C81" i="3"/>
  <c r="D81" s="1"/>
  <c r="E81" s="1"/>
  <c r="B82"/>
  <c r="O102" i="5" l="1"/>
  <c r="N102"/>
  <c r="AH15" i="3"/>
  <c r="AA14" i="5" s="1"/>
  <c r="AU81" i="3"/>
  <c r="AT85"/>
  <c r="G137" i="1"/>
  <c r="S137"/>
  <c r="G47" s="1"/>
  <c r="AA35" i="3" s="1"/>
  <c r="J97" i="5" s="1"/>
  <c r="F86" i="4"/>
  <c r="T86"/>
  <c r="R86"/>
  <c r="P87"/>
  <c r="U86"/>
  <c r="S86"/>
  <c r="Q86"/>
  <c r="E87"/>
  <c r="G86"/>
  <c r="H86" s="1"/>
  <c r="R82" i="3"/>
  <c r="Q82"/>
  <c r="M83"/>
  <c r="P82"/>
  <c r="N82"/>
  <c r="AG16" s="1"/>
  <c r="Z15" i="5" s="1"/>
  <c r="O82" i="3"/>
  <c r="C82"/>
  <c r="D82" s="1"/>
  <c r="E82" s="1"/>
  <c r="C83" s="1"/>
  <c r="B83"/>
  <c r="N103" i="5" l="1"/>
  <c r="O103"/>
  <c r="AT86" i="3"/>
  <c r="AH16"/>
  <c r="AA15" i="5" s="1"/>
  <c r="AU82" i="3"/>
  <c r="T137" i="1"/>
  <c r="H47" s="1"/>
  <c r="AB35" i="3" s="1"/>
  <c r="K97" i="5" s="1"/>
  <c r="E138" i="1"/>
  <c r="F87" i="4"/>
  <c r="G87" s="1"/>
  <c r="H87" s="1"/>
  <c r="E88"/>
  <c r="P88"/>
  <c r="U87"/>
  <c r="S87"/>
  <c r="Q87"/>
  <c r="T87"/>
  <c r="R87"/>
  <c r="Q83" i="3"/>
  <c r="R83"/>
  <c r="M84"/>
  <c r="P83"/>
  <c r="O83"/>
  <c r="N83"/>
  <c r="AG17" s="1"/>
  <c r="Z16" i="5" s="1"/>
  <c r="B84" i="3"/>
  <c r="D83"/>
  <c r="E83" s="1"/>
  <c r="C84" s="1"/>
  <c r="O104" i="5" l="1"/>
  <c r="N104"/>
  <c r="AT87" i="3"/>
  <c r="AH17"/>
  <c r="AA16" i="5" s="1"/>
  <c r="AU83" i="3"/>
  <c r="R138" i="1"/>
  <c r="F48" s="1"/>
  <c r="Z36" i="3" s="1"/>
  <c r="I98" i="5" s="1"/>
  <c r="F138" i="1"/>
  <c r="F88" i="4"/>
  <c r="T88"/>
  <c r="R88"/>
  <c r="P89"/>
  <c r="U88"/>
  <c r="S88"/>
  <c r="Q88"/>
  <c r="E89"/>
  <c r="G88"/>
  <c r="H88" s="1"/>
  <c r="R84" i="3"/>
  <c r="Q84"/>
  <c r="M85"/>
  <c r="P84"/>
  <c r="N84"/>
  <c r="AG18" s="1"/>
  <c r="Z17" i="5" s="1"/>
  <c r="O84" i="3"/>
  <c r="B85"/>
  <c r="D84"/>
  <c r="E84" s="1"/>
  <c r="N105" i="5" l="1"/>
  <c r="O105"/>
  <c r="AT88" i="3"/>
  <c r="AH18"/>
  <c r="AA17" i="5" s="1"/>
  <c r="AU84" i="3"/>
  <c r="G138" i="1"/>
  <c r="S138"/>
  <c r="G48" s="1"/>
  <c r="AA36" i="3" s="1"/>
  <c r="J98" i="5" s="1"/>
  <c r="F89" i="4"/>
  <c r="G89" s="1"/>
  <c r="H89" s="1"/>
  <c r="E90"/>
  <c r="P90"/>
  <c r="U89"/>
  <c r="S89"/>
  <c r="Q89"/>
  <c r="T89"/>
  <c r="R89"/>
  <c r="Q85" i="3"/>
  <c r="R85"/>
  <c r="M86"/>
  <c r="P85"/>
  <c r="O85"/>
  <c r="N85"/>
  <c r="AG19" s="1"/>
  <c r="Z18" i="5" s="1"/>
  <c r="B86" i="3"/>
  <c r="C85"/>
  <c r="D85" s="1"/>
  <c r="E85" s="1"/>
  <c r="O106" i="5" l="1"/>
  <c r="N106"/>
  <c r="AH19" i="3"/>
  <c r="AA18" i="5" s="1"/>
  <c r="AU85" i="3"/>
  <c r="AT89"/>
  <c r="T138" i="1"/>
  <c r="H48" s="1"/>
  <c r="AB36" i="3" s="1"/>
  <c r="K98" i="5" s="1"/>
  <c r="E139" i="1"/>
  <c r="F90" i="4"/>
  <c r="T90"/>
  <c r="R90"/>
  <c r="P91"/>
  <c r="U90"/>
  <c r="S90"/>
  <c r="Q90"/>
  <c r="E91"/>
  <c r="G90"/>
  <c r="H90" s="1"/>
  <c r="R86" i="3"/>
  <c r="Q86"/>
  <c r="M87"/>
  <c r="P86"/>
  <c r="N86"/>
  <c r="AG20" s="1"/>
  <c r="Z19" i="5" s="1"/>
  <c r="O86" i="3"/>
  <c r="C86"/>
  <c r="D86" s="1"/>
  <c r="E86" s="1"/>
  <c r="B87"/>
  <c r="N107" i="5" l="1"/>
  <c r="O107"/>
  <c r="AT90" i="3"/>
  <c r="AH20"/>
  <c r="AA19" i="5" s="1"/>
  <c r="AU86" i="3"/>
  <c r="R139" i="1"/>
  <c r="F49" s="1"/>
  <c r="Z37" i="3" s="1"/>
  <c r="I99" i="5" s="1"/>
  <c r="F139" i="1"/>
  <c r="F91" i="4"/>
  <c r="G91" s="1"/>
  <c r="H91" s="1"/>
  <c r="E92"/>
  <c r="P92"/>
  <c r="U91"/>
  <c r="S91"/>
  <c r="Q91"/>
  <c r="T91"/>
  <c r="R91"/>
  <c r="Q87" i="3"/>
  <c r="R87"/>
  <c r="M88"/>
  <c r="P87"/>
  <c r="O87"/>
  <c r="N87"/>
  <c r="AG21" s="1"/>
  <c r="Z20" i="5" s="1"/>
  <c r="C87" i="3"/>
  <c r="D87" s="1"/>
  <c r="E87" s="1"/>
  <c r="B88"/>
  <c r="O108" i="5" l="1"/>
  <c r="N108"/>
  <c r="AT91" i="3"/>
  <c r="AH21"/>
  <c r="AA20" i="5" s="1"/>
  <c r="AU87" i="3"/>
  <c r="G139" i="1"/>
  <c r="S139"/>
  <c r="G49" s="1"/>
  <c r="AA37" i="3" s="1"/>
  <c r="J99" i="5" s="1"/>
  <c r="F92" i="4"/>
  <c r="T92"/>
  <c r="R92"/>
  <c r="P93"/>
  <c r="U92"/>
  <c r="S92"/>
  <c r="Q92"/>
  <c r="E93"/>
  <c r="G92"/>
  <c r="H92" s="1"/>
  <c r="R88" i="3"/>
  <c r="Q88"/>
  <c r="M89"/>
  <c r="P88"/>
  <c r="N88"/>
  <c r="AG22" s="1"/>
  <c r="Z21" i="5" s="1"/>
  <c r="O88" i="3"/>
  <c r="C88"/>
  <c r="D88" s="1"/>
  <c r="E88" s="1"/>
  <c r="B89"/>
  <c r="N109" i="5" l="1"/>
  <c r="O109"/>
  <c r="AT92" i="3"/>
  <c r="AH22"/>
  <c r="AA21" i="5" s="1"/>
  <c r="AU88" i="3"/>
  <c r="E140" i="1"/>
  <c r="T139"/>
  <c r="H49" s="1"/>
  <c r="AB37" i="3" s="1"/>
  <c r="K99" i="5" s="1"/>
  <c r="F93" i="4"/>
  <c r="G93" s="1"/>
  <c r="H93" s="1"/>
  <c r="E94"/>
  <c r="P94"/>
  <c r="U93"/>
  <c r="S93"/>
  <c r="Q93"/>
  <c r="T93"/>
  <c r="R93"/>
  <c r="Q89" i="3"/>
  <c r="R89"/>
  <c r="M90"/>
  <c r="P89"/>
  <c r="O89"/>
  <c r="N89"/>
  <c r="AG23" s="1"/>
  <c r="Z22" i="5" s="1"/>
  <c r="C89" i="3"/>
  <c r="D89" s="1"/>
  <c r="E89" s="1"/>
  <c r="B90"/>
  <c r="O110" i="5" l="1"/>
  <c r="N110"/>
  <c r="AT93" i="3"/>
  <c r="AH23"/>
  <c r="AA22" i="5" s="1"/>
  <c r="AU89" i="3"/>
  <c r="F140" i="1"/>
  <c r="R140"/>
  <c r="F50" s="1"/>
  <c r="Z38" i="3" s="1"/>
  <c r="I100" i="5" s="1"/>
  <c r="F94" i="4"/>
  <c r="T94"/>
  <c r="R94"/>
  <c r="P95"/>
  <c r="U94"/>
  <c r="S94"/>
  <c r="Q94"/>
  <c r="E95"/>
  <c r="G94"/>
  <c r="H94" s="1"/>
  <c r="R90" i="3"/>
  <c r="Q90"/>
  <c r="M91"/>
  <c r="P90"/>
  <c r="N90"/>
  <c r="AG24" s="1"/>
  <c r="Z23" i="5" s="1"/>
  <c r="O90" i="3"/>
  <c r="C90"/>
  <c r="D90" s="1"/>
  <c r="E90" s="1"/>
  <c r="C91" s="1"/>
  <c r="B91"/>
  <c r="N111" i="5" l="1"/>
  <c r="O111"/>
  <c r="AH24" i="3"/>
  <c r="AA23" i="5" s="1"/>
  <c r="AU90" i="3"/>
  <c r="AT94"/>
  <c r="G140" i="1"/>
  <c r="S140"/>
  <c r="G50" s="1"/>
  <c r="AA38" i="3" s="1"/>
  <c r="J100" i="5" s="1"/>
  <c r="F95" i="4"/>
  <c r="G95" s="1"/>
  <c r="H95" s="1"/>
  <c r="P96"/>
  <c r="U95"/>
  <c r="S95"/>
  <c r="Q95"/>
  <c r="T95"/>
  <c r="R95"/>
  <c r="Q91" i="3"/>
  <c r="R91"/>
  <c r="M92"/>
  <c r="P91"/>
  <c r="O91"/>
  <c r="N91"/>
  <c r="AG25" s="1"/>
  <c r="Z24" i="5" s="1"/>
  <c r="B92" i="3"/>
  <c r="D91"/>
  <c r="E91" s="1"/>
  <c r="C92" s="1"/>
  <c r="O112" i="5" l="1"/>
  <c r="N112"/>
  <c r="AH25" i="3"/>
  <c r="AA24" i="5" s="1"/>
  <c r="AU91" i="3"/>
  <c r="AT95"/>
  <c r="E141" i="1"/>
  <c r="T140"/>
  <c r="H50" s="1"/>
  <c r="AB38" i="3" s="1"/>
  <c r="K100" i="5" s="1"/>
  <c r="F96" i="4"/>
  <c r="T96"/>
  <c r="R96"/>
  <c r="P97"/>
  <c r="U96"/>
  <c r="S96"/>
  <c r="Q96"/>
  <c r="E97"/>
  <c r="G96"/>
  <c r="H96" s="1"/>
  <c r="R92" i="3"/>
  <c r="Q92"/>
  <c r="M93"/>
  <c r="P92"/>
  <c r="N92"/>
  <c r="AG26" s="1"/>
  <c r="Z25" i="5" s="1"/>
  <c r="O92" i="3"/>
  <c r="B93"/>
  <c r="D92"/>
  <c r="E92" s="1"/>
  <c r="N113" i="5" l="1"/>
  <c r="O113"/>
  <c r="AT96" i="3"/>
  <c r="AH26"/>
  <c r="AA25" i="5" s="1"/>
  <c r="AU92" i="3"/>
  <c r="F141" i="1"/>
  <c r="R141"/>
  <c r="F51" s="1"/>
  <c r="Z39" i="3" s="1"/>
  <c r="I101" i="5" s="1"/>
  <c r="F97" i="4"/>
  <c r="G97" s="1"/>
  <c r="H97" s="1"/>
  <c r="E98"/>
  <c r="P98"/>
  <c r="U97"/>
  <c r="S97"/>
  <c r="Q97"/>
  <c r="T97"/>
  <c r="R97"/>
  <c r="Q93" i="3"/>
  <c r="R93"/>
  <c r="M94"/>
  <c r="P93"/>
  <c r="O93"/>
  <c r="N93"/>
  <c r="AG27" s="1"/>
  <c r="Z26" i="5" s="1"/>
  <c r="B94" i="3"/>
  <c r="C93"/>
  <c r="D93" s="1"/>
  <c r="E93" s="1"/>
  <c r="O114" i="5" l="1"/>
  <c r="N114"/>
  <c r="AH27" i="3"/>
  <c r="AA26" i="5" s="1"/>
  <c r="AU93" i="3"/>
  <c r="AT97"/>
  <c r="G141" i="1"/>
  <c r="S141"/>
  <c r="G51" s="1"/>
  <c r="AA39" i="3" s="1"/>
  <c r="J101" i="5" s="1"/>
  <c r="F98" i="4"/>
  <c r="T98"/>
  <c r="R98"/>
  <c r="P99"/>
  <c r="U98"/>
  <c r="S98"/>
  <c r="Q98"/>
  <c r="E99"/>
  <c r="G98"/>
  <c r="H98" s="1"/>
  <c r="R94" i="3"/>
  <c r="Q94"/>
  <c r="M95"/>
  <c r="P94"/>
  <c r="N94"/>
  <c r="AG28" s="1"/>
  <c r="Z27" i="5" s="1"/>
  <c r="O94" i="3"/>
  <c r="C94"/>
  <c r="D94" s="1"/>
  <c r="E94" s="1"/>
  <c r="B95"/>
  <c r="N115" i="5" l="1"/>
  <c r="O115"/>
  <c r="AH28" i="3"/>
  <c r="AA27" i="5" s="1"/>
  <c r="AU94" i="3"/>
  <c r="AT98"/>
  <c r="E142" i="1"/>
  <c r="T141"/>
  <c r="H51" s="1"/>
  <c r="AB39" i="3" s="1"/>
  <c r="K101" i="5" s="1"/>
  <c r="F99" i="4"/>
  <c r="G99" s="1"/>
  <c r="H99" s="1"/>
  <c r="E100"/>
  <c r="P100"/>
  <c r="U99"/>
  <c r="S99"/>
  <c r="Q99"/>
  <c r="T99"/>
  <c r="R99"/>
  <c r="Q95" i="3"/>
  <c r="R95"/>
  <c r="M96"/>
  <c r="P95"/>
  <c r="O95"/>
  <c r="N95"/>
  <c r="AG29" s="1"/>
  <c r="Z28" i="5" s="1"/>
  <c r="C95" i="3"/>
  <c r="D95" s="1"/>
  <c r="E95" s="1"/>
  <c r="B96"/>
  <c r="O116" i="5" l="1"/>
  <c r="N116"/>
  <c r="AT99" i="3"/>
  <c r="AH29"/>
  <c r="AA28" i="5" s="1"/>
  <c r="AU95" i="3"/>
  <c r="F142" i="1"/>
  <c r="R142"/>
  <c r="F52" s="1"/>
  <c r="Z40" i="3" s="1"/>
  <c r="I102" i="5" s="1"/>
  <c r="F100" i="4"/>
  <c r="T100"/>
  <c r="R100"/>
  <c r="P101"/>
  <c r="U100"/>
  <c r="S100"/>
  <c r="Q100"/>
  <c r="E101"/>
  <c r="G100"/>
  <c r="H100" s="1"/>
  <c r="R96" i="3"/>
  <c r="Q96"/>
  <c r="M97"/>
  <c r="P96"/>
  <c r="N96"/>
  <c r="AG30" s="1"/>
  <c r="Z29" i="5" s="1"/>
  <c r="O96" i="3"/>
  <c r="C96"/>
  <c r="D96" s="1"/>
  <c r="E96" s="1"/>
  <c r="B97"/>
  <c r="N117" i="5" l="1"/>
  <c r="O117"/>
  <c r="AH30" i="3"/>
  <c r="AA29" i="5" s="1"/>
  <c r="AU96" i="3"/>
  <c r="AT100"/>
  <c r="G142" i="1"/>
  <c r="S142"/>
  <c r="G52" s="1"/>
  <c r="AA40" i="3" s="1"/>
  <c r="J102" i="5" s="1"/>
  <c r="F101" i="4"/>
  <c r="G101" s="1"/>
  <c r="H101" s="1"/>
  <c r="E102"/>
  <c r="P102"/>
  <c r="U101"/>
  <c r="S101"/>
  <c r="Q101"/>
  <c r="T101"/>
  <c r="R101"/>
  <c r="Q97" i="3"/>
  <c r="R97"/>
  <c r="M98"/>
  <c r="P97"/>
  <c r="O97"/>
  <c r="N97"/>
  <c r="AG31" s="1"/>
  <c r="Z30" i="5" s="1"/>
  <c r="C97" i="3"/>
  <c r="D97" s="1"/>
  <c r="E97" s="1"/>
  <c r="B98"/>
  <c r="O118" i="5" l="1"/>
  <c r="N118"/>
  <c r="AH31" i="3"/>
  <c r="AA30" i="5" s="1"/>
  <c r="AU97" i="3"/>
  <c r="AT101"/>
  <c r="E143" i="1"/>
  <c r="T142"/>
  <c r="H52" s="1"/>
  <c r="AB40" i="3" s="1"/>
  <c r="K102" i="5" s="1"/>
  <c r="F102" i="4"/>
  <c r="T102"/>
  <c r="R102"/>
  <c r="P103"/>
  <c r="U102"/>
  <c r="S102"/>
  <c r="Q102"/>
  <c r="E103"/>
  <c r="G102"/>
  <c r="H102" s="1"/>
  <c r="R98" i="3"/>
  <c r="Q98"/>
  <c r="M99"/>
  <c r="P98"/>
  <c r="N98"/>
  <c r="AG32" s="1"/>
  <c r="Z31" i="5" s="1"/>
  <c r="O98" i="3"/>
  <c r="C98"/>
  <c r="D98" s="1"/>
  <c r="E98" s="1"/>
  <c r="B99"/>
  <c r="N119" i="5" l="1"/>
  <c r="O119"/>
  <c r="AT102" i="3"/>
  <c r="AH32"/>
  <c r="AA31" i="5" s="1"/>
  <c r="AU98" i="3"/>
  <c r="F143" i="1"/>
  <c r="R143"/>
  <c r="F53" s="1"/>
  <c r="Z41" i="3" s="1"/>
  <c r="I103" i="5" s="1"/>
  <c r="F103" i="4"/>
  <c r="G103" s="1"/>
  <c r="H103" s="1"/>
  <c r="E104"/>
  <c r="P104"/>
  <c r="U103"/>
  <c r="S103"/>
  <c r="Q103"/>
  <c r="T103"/>
  <c r="R103"/>
  <c r="Q99" i="3"/>
  <c r="R99"/>
  <c r="M100"/>
  <c r="P99"/>
  <c r="O99"/>
  <c r="N99"/>
  <c r="AG33" s="1"/>
  <c r="Z32" i="5" s="1"/>
  <c r="C99" i="3"/>
  <c r="D99" s="1"/>
  <c r="E99" s="1"/>
  <c r="B100"/>
  <c r="O120" i="5" l="1"/>
  <c r="N120"/>
  <c r="AH33" i="3"/>
  <c r="AA32" i="5" s="1"/>
  <c r="AU99" i="3"/>
  <c r="AT103"/>
  <c r="G143" i="1"/>
  <c r="S143"/>
  <c r="G53" s="1"/>
  <c r="AA41" i="3" s="1"/>
  <c r="J103" i="5" s="1"/>
  <c r="F104" i="4"/>
  <c r="T104"/>
  <c r="R104"/>
  <c r="P105"/>
  <c r="U104"/>
  <c r="S104"/>
  <c r="Q104"/>
  <c r="E105"/>
  <c r="G104"/>
  <c r="H104" s="1"/>
  <c r="R100" i="3"/>
  <c r="Q100"/>
  <c r="M101"/>
  <c r="P100"/>
  <c r="N100"/>
  <c r="AG34" s="1"/>
  <c r="Z33" i="5" s="1"/>
  <c r="O100" i="3"/>
  <c r="C100"/>
  <c r="D100" s="1"/>
  <c r="E100" s="1"/>
  <c r="C101" s="1"/>
  <c r="B101"/>
  <c r="N121" i="5" l="1"/>
  <c r="O121"/>
  <c r="AT104" i="3"/>
  <c r="AH34"/>
  <c r="AA33" i="5" s="1"/>
  <c r="AU100" i="3"/>
  <c r="E144" i="1"/>
  <c r="T143"/>
  <c r="H53" s="1"/>
  <c r="AB41" i="3" s="1"/>
  <c r="K103" i="5" s="1"/>
  <c r="F105" i="4"/>
  <c r="G105" s="1"/>
  <c r="H105" s="1"/>
  <c r="E106"/>
  <c r="P106"/>
  <c r="U105"/>
  <c r="S105"/>
  <c r="Q105"/>
  <c r="T105"/>
  <c r="R105"/>
  <c r="Q101" i="3"/>
  <c r="R101"/>
  <c r="M102"/>
  <c r="P101"/>
  <c r="O101"/>
  <c r="N101"/>
  <c r="AG35" s="1"/>
  <c r="Z34" i="5" s="1"/>
  <c r="B102" i="3"/>
  <c r="D101"/>
  <c r="E101" s="1"/>
  <c r="C102" s="1"/>
  <c r="O122" i="5" l="1"/>
  <c r="N122"/>
  <c r="AT105" i="3"/>
  <c r="AH35"/>
  <c r="AA34" i="5" s="1"/>
  <c r="AU101" i="3"/>
  <c r="F144" i="1"/>
  <c r="R144"/>
  <c r="F54" s="1"/>
  <c r="Z42" i="3" s="1"/>
  <c r="I104" i="5" s="1"/>
  <c r="F106" i="4"/>
  <c r="T106"/>
  <c r="R106"/>
  <c r="P107"/>
  <c r="U106"/>
  <c r="S106"/>
  <c r="Q106"/>
  <c r="E107"/>
  <c r="G106"/>
  <c r="H106" s="1"/>
  <c r="R102" i="3"/>
  <c r="Q102"/>
  <c r="M103"/>
  <c r="P102"/>
  <c r="N102"/>
  <c r="AG36" s="1"/>
  <c r="Z35" i="5" s="1"/>
  <c r="O102" i="3"/>
  <c r="B103"/>
  <c r="D102"/>
  <c r="E102" s="1"/>
  <c r="C103" s="1"/>
  <c r="N123" i="5" l="1"/>
  <c r="O123"/>
  <c r="AT106" i="3"/>
  <c r="AH36"/>
  <c r="AA35" i="5" s="1"/>
  <c r="AU102" i="3"/>
  <c r="G144" i="1"/>
  <c r="S144"/>
  <c r="G54" s="1"/>
  <c r="AA42" i="3" s="1"/>
  <c r="J104" i="5" s="1"/>
  <c r="F107" i="4"/>
  <c r="G107" s="1"/>
  <c r="H107" s="1"/>
  <c r="E108"/>
  <c r="P108"/>
  <c r="U107"/>
  <c r="S107"/>
  <c r="Q107"/>
  <c r="T107"/>
  <c r="R107"/>
  <c r="Q103" i="3"/>
  <c r="R103"/>
  <c r="M104"/>
  <c r="P103"/>
  <c r="O103"/>
  <c r="N103"/>
  <c r="AG37" s="1"/>
  <c r="Z36" i="5" s="1"/>
  <c r="B104" i="3"/>
  <c r="D103"/>
  <c r="E103" s="1"/>
  <c r="O124" i="5" l="1"/>
  <c r="N124"/>
  <c r="AT107" i="3"/>
  <c r="AH37"/>
  <c r="AA36" i="5" s="1"/>
  <c r="AU103" i="3"/>
  <c r="E145" i="1"/>
  <c r="T144"/>
  <c r="H54" s="1"/>
  <c r="AB42" i="3" s="1"/>
  <c r="K104" i="5" s="1"/>
  <c r="F108" i="4"/>
  <c r="T108"/>
  <c r="R108"/>
  <c r="P109"/>
  <c r="U108"/>
  <c r="S108"/>
  <c r="Q108"/>
  <c r="E109"/>
  <c r="G108"/>
  <c r="H108" s="1"/>
  <c r="R104" i="3"/>
  <c r="Q104"/>
  <c r="M105"/>
  <c r="P104"/>
  <c r="N104"/>
  <c r="AG38" s="1"/>
  <c r="Z37" i="5" s="1"/>
  <c r="O104" i="3"/>
  <c r="B105"/>
  <c r="C104"/>
  <c r="D104" s="1"/>
  <c r="E104" s="1"/>
  <c r="N125" i="5" l="1"/>
  <c r="O125"/>
  <c r="AT108" i="3"/>
  <c r="AH38"/>
  <c r="AA37" i="5" s="1"/>
  <c r="AU104" i="3"/>
  <c r="F145" i="1"/>
  <c r="R145"/>
  <c r="F55" s="1"/>
  <c r="Z43" i="3" s="1"/>
  <c r="I105" i="5" s="1"/>
  <c r="F109" i="4"/>
  <c r="G109" s="1"/>
  <c r="H109" s="1"/>
  <c r="E110"/>
  <c r="P110"/>
  <c r="U109"/>
  <c r="S109"/>
  <c r="Q109"/>
  <c r="T109"/>
  <c r="R109"/>
  <c r="Q105" i="3"/>
  <c r="R105"/>
  <c r="M106"/>
  <c r="P105"/>
  <c r="O105"/>
  <c r="N105"/>
  <c r="AG39" s="1"/>
  <c r="Z38" i="5" s="1"/>
  <c r="C105" i="3"/>
  <c r="D105" s="1"/>
  <c r="E105" s="1"/>
  <c r="B106"/>
  <c r="O126" i="5" l="1"/>
  <c r="N126"/>
  <c r="AT109" i="3"/>
  <c r="AH39"/>
  <c r="AA38" i="5" s="1"/>
  <c r="AU105" i="3"/>
  <c r="G145" i="1"/>
  <c r="S145"/>
  <c r="G55" s="1"/>
  <c r="AA43" i="3" s="1"/>
  <c r="J105" i="5" s="1"/>
  <c r="F110" i="4"/>
  <c r="T110"/>
  <c r="R110"/>
  <c r="P111"/>
  <c r="U110"/>
  <c r="S110"/>
  <c r="Q110"/>
  <c r="E111"/>
  <c r="G110"/>
  <c r="H110" s="1"/>
  <c r="R106" i="3"/>
  <c r="Q106"/>
  <c r="M107"/>
  <c r="P106"/>
  <c r="N106"/>
  <c r="AG40" s="1"/>
  <c r="Z39" i="5" s="1"/>
  <c r="O106" i="3"/>
  <c r="C106"/>
  <c r="D106" s="1"/>
  <c r="E106" s="1"/>
  <c r="B107"/>
  <c r="N127" i="5" l="1"/>
  <c r="O127"/>
  <c r="AT110" i="3"/>
  <c r="AH40"/>
  <c r="AA39" i="5" s="1"/>
  <c r="AU106" i="3"/>
  <c r="E146" i="1"/>
  <c r="T145"/>
  <c r="H55" s="1"/>
  <c r="AB43" i="3" s="1"/>
  <c r="K105" i="5" s="1"/>
  <c r="F111" i="4"/>
  <c r="G111" s="1"/>
  <c r="H111" s="1"/>
  <c r="E112"/>
  <c r="P112"/>
  <c r="U111"/>
  <c r="S111"/>
  <c r="Q111"/>
  <c r="T111"/>
  <c r="R111"/>
  <c r="Q107" i="3"/>
  <c r="R107"/>
  <c r="M108"/>
  <c r="P107"/>
  <c r="O107"/>
  <c r="N107"/>
  <c r="AG41" s="1"/>
  <c r="Z40" i="5" s="1"/>
  <c r="C107" i="3"/>
  <c r="D107" s="1"/>
  <c r="E107" s="1"/>
  <c r="B108"/>
  <c r="O128" i="5" l="1"/>
  <c r="N128"/>
  <c r="AT111" i="3"/>
  <c r="AH41"/>
  <c r="AA40" i="5" s="1"/>
  <c r="AU107" i="3"/>
  <c r="F146" i="1"/>
  <c r="R146"/>
  <c r="F56" s="1"/>
  <c r="Z44" i="3" s="1"/>
  <c r="I106" i="5" s="1"/>
  <c r="F112" i="4"/>
  <c r="T112"/>
  <c r="R112"/>
  <c r="P113"/>
  <c r="U112"/>
  <c r="S112"/>
  <c r="Q112"/>
  <c r="E113"/>
  <c r="G112"/>
  <c r="H112" s="1"/>
  <c r="R108" i="3"/>
  <c r="Q108"/>
  <c r="M109"/>
  <c r="P108"/>
  <c r="N108"/>
  <c r="AG42" s="1"/>
  <c r="Z41" i="5" s="1"/>
  <c r="O108" i="3"/>
  <c r="C108"/>
  <c r="D108" s="1"/>
  <c r="E108" s="1"/>
  <c r="B109"/>
  <c r="N129" i="5" l="1"/>
  <c r="O129"/>
  <c r="AH42" i="3"/>
  <c r="AA41" i="5" s="1"/>
  <c r="AU108" i="3"/>
  <c r="AT112"/>
  <c r="G146" i="1"/>
  <c r="S146"/>
  <c r="G56" s="1"/>
  <c r="AA44" i="3" s="1"/>
  <c r="J106" i="5" s="1"/>
  <c r="F113" i="4"/>
  <c r="G113" s="1"/>
  <c r="H113" s="1"/>
  <c r="P114"/>
  <c r="U113"/>
  <c r="S113"/>
  <c r="Q113"/>
  <c r="T113"/>
  <c r="R113"/>
  <c r="Q109" i="3"/>
  <c r="R109"/>
  <c r="M110"/>
  <c r="P109"/>
  <c r="O109"/>
  <c r="N109"/>
  <c r="AG43" s="1"/>
  <c r="Z42" i="5" s="1"/>
  <c r="C109" i="3"/>
  <c r="D109" s="1"/>
  <c r="E109" s="1"/>
  <c r="B110"/>
  <c r="O130" i="5" l="1"/>
  <c r="N130"/>
  <c r="AH43" i="3"/>
  <c r="AA42" i="5" s="1"/>
  <c r="AU109" i="3"/>
  <c r="AT113"/>
  <c r="E147" i="1"/>
  <c r="T146"/>
  <c r="H56" s="1"/>
  <c r="AB44" i="3" s="1"/>
  <c r="K106" i="5" s="1"/>
  <c r="F114" i="4"/>
  <c r="T114"/>
  <c r="R114"/>
  <c r="P115"/>
  <c r="U114"/>
  <c r="S114"/>
  <c r="Q114"/>
  <c r="E115"/>
  <c r="G114"/>
  <c r="H114" s="1"/>
  <c r="R110" i="3"/>
  <c r="Q110"/>
  <c r="M111"/>
  <c r="P110"/>
  <c r="N110"/>
  <c r="AG44" s="1"/>
  <c r="Z43" i="5" s="1"/>
  <c r="O110" i="3"/>
  <c r="C110"/>
  <c r="D110" s="1"/>
  <c r="E110" s="1"/>
  <c r="B111"/>
  <c r="N131" i="5" l="1"/>
  <c r="O131"/>
  <c r="AT114" i="3"/>
  <c r="AH44"/>
  <c r="AA43" i="5" s="1"/>
  <c r="AU110" i="3"/>
  <c r="F147" i="1"/>
  <c r="R147"/>
  <c r="F57" s="1"/>
  <c r="Z45" i="3" s="1"/>
  <c r="I107" i="5" s="1"/>
  <c r="F115" i="4"/>
  <c r="G115" s="1"/>
  <c r="H115" s="1"/>
  <c r="E116"/>
  <c r="P116"/>
  <c r="U115"/>
  <c r="S115"/>
  <c r="Q115"/>
  <c r="T115"/>
  <c r="R115"/>
  <c r="Q111" i="3"/>
  <c r="R111"/>
  <c r="M112"/>
  <c r="P111"/>
  <c r="O111"/>
  <c r="N111"/>
  <c r="AG45" s="1"/>
  <c r="Z44" i="5" s="1"/>
  <c r="C111" i="3"/>
  <c r="D111" s="1"/>
  <c r="E111" s="1"/>
  <c r="B112"/>
  <c r="O132" i="5" l="1"/>
  <c r="N132"/>
  <c r="AT115" i="3"/>
  <c r="AH45"/>
  <c r="AA44" i="5" s="1"/>
  <c r="AU111" i="3"/>
  <c r="G147" i="1"/>
  <c r="S147"/>
  <c r="G57" s="1"/>
  <c r="AA45" i="3" s="1"/>
  <c r="J107" i="5" s="1"/>
  <c r="F116" i="4"/>
  <c r="T116"/>
  <c r="R116"/>
  <c r="P117"/>
  <c r="U116"/>
  <c r="S116"/>
  <c r="Q116"/>
  <c r="E117"/>
  <c r="G116"/>
  <c r="H116" s="1"/>
  <c r="R112" i="3"/>
  <c r="Q112"/>
  <c r="M113"/>
  <c r="P112"/>
  <c r="N112"/>
  <c r="AG46" s="1"/>
  <c r="Z45" i="5" s="1"/>
  <c r="O112" i="3"/>
  <c r="C112"/>
  <c r="D112" s="1"/>
  <c r="E112" s="1"/>
  <c r="B113"/>
  <c r="N133" i="5" l="1"/>
  <c r="O133"/>
  <c r="AT116" i="3"/>
  <c r="AH46"/>
  <c r="AA45" i="5" s="1"/>
  <c r="AU112" i="3"/>
  <c r="E148" i="1"/>
  <c r="T147"/>
  <c r="H57" s="1"/>
  <c r="AB45" i="3" s="1"/>
  <c r="K107" i="5" s="1"/>
  <c r="F117" i="4"/>
  <c r="G117" s="1"/>
  <c r="H117" s="1"/>
  <c r="E118"/>
  <c r="P118"/>
  <c r="U117"/>
  <c r="S117"/>
  <c r="Q117"/>
  <c r="T117"/>
  <c r="R117"/>
  <c r="Q113" i="3"/>
  <c r="R113"/>
  <c r="M114"/>
  <c r="P113"/>
  <c r="O113"/>
  <c r="N113"/>
  <c r="AG47" s="1"/>
  <c r="Z46" i="5" s="1"/>
  <c r="C113" i="3"/>
  <c r="D113" s="1"/>
  <c r="E113" s="1"/>
  <c r="B114"/>
  <c r="O134" i="5" l="1"/>
  <c r="N134"/>
  <c r="AT117" i="3"/>
  <c r="AH47"/>
  <c r="AA46" i="5" s="1"/>
  <c r="AU113" i="3"/>
  <c r="R148" i="1"/>
  <c r="F58" s="1"/>
  <c r="Z46" i="3" s="1"/>
  <c r="I108" i="5" s="1"/>
  <c r="F148" i="1"/>
  <c r="F118" i="4"/>
  <c r="T118"/>
  <c r="R118"/>
  <c r="P119"/>
  <c r="U118"/>
  <c r="S118"/>
  <c r="Q118"/>
  <c r="E119"/>
  <c r="G118"/>
  <c r="H118" s="1"/>
  <c r="R114" i="3"/>
  <c r="Q114"/>
  <c r="M115"/>
  <c r="P114"/>
  <c r="N114"/>
  <c r="AG48" s="1"/>
  <c r="Z47" i="5" s="1"/>
  <c r="O114" i="3"/>
  <c r="C114"/>
  <c r="D114" s="1"/>
  <c r="E114" s="1"/>
  <c r="B115"/>
  <c r="N135" i="5" l="1"/>
  <c r="O135"/>
  <c r="AT118" i="3"/>
  <c r="AH48"/>
  <c r="AA47" i="5" s="1"/>
  <c r="AU114" i="3"/>
  <c r="S148" i="1"/>
  <c r="G58" s="1"/>
  <c r="AA46" i="3" s="1"/>
  <c r="J108" i="5" s="1"/>
  <c r="G148" i="1"/>
  <c r="F119" i="4"/>
  <c r="G119" s="1"/>
  <c r="H119" s="1"/>
  <c r="E120"/>
  <c r="P120"/>
  <c r="U119"/>
  <c r="S119"/>
  <c r="Q119"/>
  <c r="T119"/>
  <c r="R119"/>
  <c r="Q115" i="3"/>
  <c r="R115"/>
  <c r="M116"/>
  <c r="P115"/>
  <c r="O115"/>
  <c r="N115"/>
  <c r="AG49" s="1"/>
  <c r="Z48" i="5" s="1"/>
  <c r="C115" i="3"/>
  <c r="D115" s="1"/>
  <c r="E115" s="1"/>
  <c r="B116"/>
  <c r="O136" i="5" l="1"/>
  <c r="N136"/>
  <c r="AT119" i="3"/>
  <c r="AH49"/>
  <c r="AA48" i="5" s="1"/>
  <c r="AU115" i="3"/>
  <c r="E149" i="1"/>
  <c r="T148"/>
  <c r="H58" s="1"/>
  <c r="AB46" i="3" s="1"/>
  <c r="K108" i="5" s="1"/>
  <c r="F120" i="4"/>
  <c r="T120"/>
  <c r="R120"/>
  <c r="P121"/>
  <c r="U120"/>
  <c r="S120"/>
  <c r="Q120"/>
  <c r="E121"/>
  <c r="G120"/>
  <c r="H120" s="1"/>
  <c r="R116" i="3"/>
  <c r="Q116"/>
  <c r="M117"/>
  <c r="P116"/>
  <c r="N116"/>
  <c r="AG50" s="1"/>
  <c r="Z49" i="5" s="1"/>
  <c r="O116" i="3"/>
  <c r="C116"/>
  <c r="D116" s="1"/>
  <c r="E116" s="1"/>
  <c r="B117"/>
  <c r="N137" i="5" l="1"/>
  <c r="O137"/>
  <c r="AT120" i="3"/>
  <c r="AH50"/>
  <c r="AA49" i="5" s="1"/>
  <c r="AU116" i="3"/>
  <c r="R149" i="1"/>
  <c r="F59" s="1"/>
  <c r="Z47" i="3" s="1"/>
  <c r="I109" i="5" s="1"/>
  <c r="F149" i="1"/>
  <c r="F121" i="4"/>
  <c r="G121" s="1"/>
  <c r="H121" s="1"/>
  <c r="E122"/>
  <c r="P122"/>
  <c r="U121"/>
  <c r="S121"/>
  <c r="Q121"/>
  <c r="T121"/>
  <c r="R121"/>
  <c r="Q117" i="3"/>
  <c r="R117"/>
  <c r="M118"/>
  <c r="P117"/>
  <c r="O117"/>
  <c r="N117"/>
  <c r="AG51" s="1"/>
  <c r="Z50" i="5" s="1"/>
  <c r="C117" i="3"/>
  <c r="D117" s="1"/>
  <c r="E117" s="1"/>
  <c r="B118"/>
  <c r="O138" i="5" l="1"/>
  <c r="N138"/>
  <c r="AT121" i="3"/>
  <c r="AH51"/>
  <c r="AA50" i="5" s="1"/>
  <c r="AU117" i="3"/>
  <c r="S149" i="1"/>
  <c r="G59" s="1"/>
  <c r="AA47" i="3" s="1"/>
  <c r="J109" i="5" s="1"/>
  <c r="G149" i="1"/>
  <c r="F122" i="4"/>
  <c r="T122"/>
  <c r="R122"/>
  <c r="P123"/>
  <c r="U122"/>
  <c r="S122"/>
  <c r="Q122"/>
  <c r="E123"/>
  <c r="G122"/>
  <c r="H122" s="1"/>
  <c r="R118" i="3"/>
  <c r="Q118"/>
  <c r="M119"/>
  <c r="P118"/>
  <c r="N118"/>
  <c r="AG52" s="1"/>
  <c r="Z51" i="5" s="1"/>
  <c r="O118" i="3"/>
  <c r="C118"/>
  <c r="D118" s="1"/>
  <c r="E118" s="1"/>
  <c r="B119"/>
  <c r="N139" i="5" l="1"/>
  <c r="O139"/>
  <c r="AT122" i="3"/>
  <c r="AH52"/>
  <c r="AA51" i="5" s="1"/>
  <c r="AU118" i="3"/>
  <c r="E150" i="1"/>
  <c r="T149"/>
  <c r="H59" s="1"/>
  <c r="AB47" i="3" s="1"/>
  <c r="K109" i="5" s="1"/>
  <c r="F123" i="4"/>
  <c r="G123" s="1"/>
  <c r="H123" s="1"/>
  <c r="E124"/>
  <c r="P124"/>
  <c r="U123"/>
  <c r="S123"/>
  <c r="Q123"/>
  <c r="T123"/>
  <c r="R123"/>
  <c r="Q119" i="3"/>
  <c r="R119"/>
  <c r="M120"/>
  <c r="P119"/>
  <c r="O119"/>
  <c r="N119"/>
  <c r="AG53" s="1"/>
  <c r="Z52" i="5" s="1"/>
  <c r="C119" i="3"/>
  <c r="D119" s="1"/>
  <c r="E119" s="1"/>
  <c r="B120"/>
  <c r="O140" i="5" l="1"/>
  <c r="N140"/>
  <c r="AT123" i="3"/>
  <c r="AH53"/>
  <c r="AA52" i="5" s="1"/>
  <c r="AU119" i="3"/>
  <c r="F150" i="1"/>
  <c r="R150"/>
  <c r="F60" s="1"/>
  <c r="Z48" i="3" s="1"/>
  <c r="I110" i="5" s="1"/>
  <c r="F124" i="4"/>
  <c r="T124"/>
  <c r="R124"/>
  <c r="P125"/>
  <c r="U124"/>
  <c r="S124"/>
  <c r="Q124"/>
  <c r="E125"/>
  <c r="G124"/>
  <c r="H124" s="1"/>
  <c r="R120" i="3"/>
  <c r="Q120"/>
  <c r="M121"/>
  <c r="P120"/>
  <c r="N120"/>
  <c r="AG54" s="1"/>
  <c r="Z53" i="5" s="1"/>
  <c r="O120" i="3"/>
  <c r="C120"/>
  <c r="D120" s="1"/>
  <c r="E120" s="1"/>
  <c r="B121"/>
  <c r="N141" i="5" l="1"/>
  <c r="O141"/>
  <c r="AH54" i="3"/>
  <c r="AA53" i="5" s="1"/>
  <c r="AU120" i="3"/>
  <c r="AT124"/>
  <c r="G150" i="1"/>
  <c r="S150"/>
  <c r="G60" s="1"/>
  <c r="AA48" i="3" s="1"/>
  <c r="J110" i="5" s="1"/>
  <c r="F125" i="4"/>
  <c r="G125" s="1"/>
  <c r="H125" s="1"/>
  <c r="E126"/>
  <c r="P126"/>
  <c r="U125"/>
  <c r="S125"/>
  <c r="Q125"/>
  <c r="T125"/>
  <c r="R125"/>
  <c r="Q121" i="3"/>
  <c r="R121"/>
  <c r="M122"/>
  <c r="P121"/>
  <c r="O121"/>
  <c r="N121"/>
  <c r="AG55" s="1"/>
  <c r="Z54" i="5" s="1"/>
  <c r="C121" i="3"/>
  <c r="D121" s="1"/>
  <c r="E121" s="1"/>
  <c r="B122"/>
  <c r="O142" i="5" l="1"/>
  <c r="N142"/>
  <c r="AT125" i="3"/>
  <c r="AH55"/>
  <c r="AA54" i="5" s="1"/>
  <c r="AU121" i="3"/>
  <c r="E151" i="1"/>
  <c r="F151" s="1"/>
  <c r="G151" s="1"/>
  <c r="T150"/>
  <c r="H60" s="1"/>
  <c r="AB48" i="3" s="1"/>
  <c r="K110" i="5" s="1"/>
  <c r="F126" i="4"/>
  <c r="T126"/>
  <c r="R126"/>
  <c r="P127"/>
  <c r="U126"/>
  <c r="S126"/>
  <c r="Q126"/>
  <c r="E127"/>
  <c r="G126"/>
  <c r="H126" s="1"/>
  <c r="R122" i="3"/>
  <c r="Q122"/>
  <c r="M123"/>
  <c r="P122"/>
  <c r="N122"/>
  <c r="AG56" s="1"/>
  <c r="Z55" i="5" s="1"/>
  <c r="O122" i="3"/>
  <c r="C122"/>
  <c r="D122" s="1"/>
  <c r="E122" s="1"/>
  <c r="B123"/>
  <c r="N143" i="5" l="1"/>
  <c r="O143"/>
  <c r="AT126" i="3"/>
  <c r="AH56"/>
  <c r="AA55" i="5" s="1"/>
  <c r="AU122" i="3"/>
  <c r="F127" i="4"/>
  <c r="G127" s="1"/>
  <c r="H127" s="1"/>
  <c r="E128"/>
  <c r="P128"/>
  <c r="U127"/>
  <c r="S127"/>
  <c r="Q127"/>
  <c r="T127"/>
  <c r="R127"/>
  <c r="Q123" i="3"/>
  <c r="R123"/>
  <c r="M124"/>
  <c r="P123"/>
  <c r="O123"/>
  <c r="N123"/>
  <c r="AG57" s="1"/>
  <c r="Z56" i="5" s="1"/>
  <c r="C123" i="3"/>
  <c r="D123" s="1"/>
  <c r="E123" s="1"/>
  <c r="C124" s="1"/>
  <c r="B124"/>
  <c r="O144" i="5" l="1"/>
  <c r="N144"/>
  <c r="AT127" i="3"/>
  <c r="AH57"/>
  <c r="AA56" i="5" s="1"/>
  <c r="AU123" i="3"/>
  <c r="F128" i="4"/>
  <c r="T128"/>
  <c r="R128"/>
  <c r="P129"/>
  <c r="U128"/>
  <c r="S128"/>
  <c r="Q128"/>
  <c r="G128"/>
  <c r="H128" s="1"/>
  <c r="R124" i="3"/>
  <c r="Q124"/>
  <c r="M125"/>
  <c r="P124"/>
  <c r="N124"/>
  <c r="AG58" s="1"/>
  <c r="Z57" i="5" s="1"/>
  <c r="O124" i="3"/>
  <c r="B125"/>
  <c r="D124"/>
  <c r="E124" s="1"/>
  <c r="C125" s="1"/>
  <c r="N145" i="5" l="1"/>
  <c r="O145"/>
  <c r="AH58" i="3"/>
  <c r="AA57" i="5" s="1"/>
  <c r="AU124" i="3"/>
  <c r="AT128"/>
  <c r="F129" i="4"/>
  <c r="G129" s="1"/>
  <c r="H129" s="1"/>
  <c r="E130"/>
  <c r="P130"/>
  <c r="U129"/>
  <c r="S129"/>
  <c r="Q129"/>
  <c r="T129"/>
  <c r="R129"/>
  <c r="Q125" i="3"/>
  <c r="R125"/>
  <c r="M126"/>
  <c r="P125"/>
  <c r="O125"/>
  <c r="N125"/>
  <c r="AG59" s="1"/>
  <c r="Z58" i="5" s="1"/>
  <c r="B126" i="3"/>
  <c r="D125"/>
  <c r="E125" s="1"/>
  <c r="C126" s="1"/>
  <c r="O146" i="5" l="1"/>
  <c r="N146"/>
  <c r="AT129" i="3"/>
  <c r="AH59"/>
  <c r="AA58" i="5" s="1"/>
  <c r="AU125" i="3"/>
  <c r="F130" i="4"/>
  <c r="T130"/>
  <c r="R130"/>
  <c r="P131"/>
  <c r="U130"/>
  <c r="S130"/>
  <c r="Q130"/>
  <c r="E131"/>
  <c r="G130"/>
  <c r="H130" s="1"/>
  <c r="R126" i="3"/>
  <c r="Q126"/>
  <c r="M127"/>
  <c r="P126"/>
  <c r="N126"/>
  <c r="AG60" s="1"/>
  <c r="Z59" i="5" s="1"/>
  <c r="O126" i="3"/>
  <c r="B127"/>
  <c r="D126"/>
  <c r="E126" s="1"/>
  <c r="C127" s="1"/>
  <c r="N147" i="5" l="1"/>
  <c r="O147"/>
  <c r="AT130" i="3"/>
  <c r="AH60"/>
  <c r="AA59" i="5" s="1"/>
  <c r="AU126" i="3"/>
  <c r="F131" i="4"/>
  <c r="G131" s="1"/>
  <c r="H131" s="1"/>
  <c r="E132"/>
  <c r="P132"/>
  <c r="U131"/>
  <c r="S131"/>
  <c r="Q131"/>
  <c r="T131"/>
  <c r="R131"/>
  <c r="Q127" i="3"/>
  <c r="R127"/>
  <c r="M128"/>
  <c r="P127"/>
  <c r="O127"/>
  <c r="N127"/>
  <c r="AG61" s="1"/>
  <c r="Z60" i="5" s="1"/>
  <c r="B128" i="3"/>
  <c r="D127"/>
  <c r="E127" s="1"/>
  <c r="C128" s="1"/>
  <c r="O148" i="5" l="1"/>
  <c r="N148"/>
  <c r="AT131" i="3"/>
  <c r="AH61"/>
  <c r="AA60" i="5" s="1"/>
  <c r="AU127" i="3"/>
  <c r="F132" i="4"/>
  <c r="T132"/>
  <c r="R132"/>
  <c r="P133"/>
  <c r="U132"/>
  <c r="S132"/>
  <c r="Q132"/>
  <c r="E133"/>
  <c r="G132"/>
  <c r="H132" s="1"/>
  <c r="R128" i="3"/>
  <c r="Q128"/>
  <c r="M129"/>
  <c r="P128"/>
  <c r="N128"/>
  <c r="AG62" s="1"/>
  <c r="Z61" i="5" s="1"/>
  <c r="O128" i="3"/>
  <c r="B129"/>
  <c r="D128"/>
  <c r="E128" s="1"/>
  <c r="C129" s="1"/>
  <c r="N149" i="5" l="1"/>
  <c r="O149"/>
  <c r="AT132" i="3"/>
  <c r="AH62"/>
  <c r="AA61" i="5" s="1"/>
  <c r="AU128" i="3"/>
  <c r="F133" i="4"/>
  <c r="G133" s="1"/>
  <c r="H133" s="1"/>
  <c r="E134"/>
  <c r="P134"/>
  <c r="U133"/>
  <c r="S133"/>
  <c r="Q133"/>
  <c r="T133"/>
  <c r="R133"/>
  <c r="Q129" i="3"/>
  <c r="R129"/>
  <c r="M130"/>
  <c r="P129"/>
  <c r="O129"/>
  <c r="N129"/>
  <c r="AG63" s="1"/>
  <c r="Z62" i="5" s="1"/>
  <c r="B130" i="3"/>
  <c r="D129"/>
  <c r="E129" s="1"/>
  <c r="C130" s="1"/>
  <c r="O150" i="5" l="1"/>
  <c r="N150"/>
  <c r="AT133" i="3"/>
  <c r="AH63"/>
  <c r="AA62" i="5" s="1"/>
  <c r="AU129" i="3"/>
  <c r="F134" i="4"/>
  <c r="T134"/>
  <c r="R134"/>
  <c r="P135"/>
  <c r="U134"/>
  <c r="S134"/>
  <c r="Q134"/>
  <c r="E135"/>
  <c r="G134"/>
  <c r="H134" s="1"/>
  <c r="R130" i="3"/>
  <c r="Q130"/>
  <c r="M131"/>
  <c r="P130"/>
  <c r="N130"/>
  <c r="AG64" s="1"/>
  <c r="Z63" i="5" s="1"/>
  <c r="O130" i="3"/>
  <c r="B131"/>
  <c r="D130"/>
  <c r="E130" s="1"/>
  <c r="C131" s="1"/>
  <c r="N151" i="5" l="1"/>
  <c r="O151"/>
  <c r="AT134" i="3"/>
  <c r="AH64"/>
  <c r="AA63" i="5" s="1"/>
  <c r="AU130" i="3"/>
  <c r="F135" i="4"/>
  <c r="G135" s="1"/>
  <c r="H135" s="1"/>
  <c r="E136"/>
  <c r="P136"/>
  <c r="U135"/>
  <c r="S135"/>
  <c r="Q135"/>
  <c r="T135"/>
  <c r="R135"/>
  <c r="Q131" i="3"/>
  <c r="R131"/>
  <c r="M132"/>
  <c r="P131"/>
  <c r="O131"/>
  <c r="N131"/>
  <c r="AJ5" s="1"/>
  <c r="AC4" i="5" s="1"/>
  <c r="B132" i="3"/>
  <c r="D131"/>
  <c r="E131" s="1"/>
  <c r="C132" s="1"/>
  <c r="O152" i="5" l="1"/>
  <c r="N152"/>
  <c r="AT135" i="3"/>
  <c r="AK5"/>
  <c r="AD4" i="5" s="1"/>
  <c r="AU131" i="3"/>
  <c r="F136" i="4"/>
  <c r="T136"/>
  <c r="R136"/>
  <c r="P137"/>
  <c r="U136"/>
  <c r="S136"/>
  <c r="Q136"/>
  <c r="E137"/>
  <c r="G136"/>
  <c r="H136" s="1"/>
  <c r="R132" i="3"/>
  <c r="Q132"/>
  <c r="M133"/>
  <c r="P132"/>
  <c r="N132"/>
  <c r="AJ6" s="1"/>
  <c r="AC5" i="5" s="1"/>
  <c r="O132" i="3"/>
  <c r="B133"/>
  <c r="D132"/>
  <c r="E132" s="1"/>
  <c r="C133" s="1"/>
  <c r="N153" i="5" l="1"/>
  <c r="O153"/>
  <c r="AT136" i="3"/>
  <c r="AK6"/>
  <c r="AD5" i="5" s="1"/>
  <c r="AU132" i="3"/>
  <c r="F137" i="4"/>
  <c r="G137" s="1"/>
  <c r="H137" s="1"/>
  <c r="E138"/>
  <c r="P138"/>
  <c r="U137"/>
  <c r="S137"/>
  <c r="Q137"/>
  <c r="T137"/>
  <c r="R137"/>
  <c r="Q133" i="3"/>
  <c r="R133"/>
  <c r="M134"/>
  <c r="P133"/>
  <c r="O133"/>
  <c r="N133"/>
  <c r="AJ7" s="1"/>
  <c r="AC6" i="5" s="1"/>
  <c r="B134" i="3"/>
  <c r="D133"/>
  <c r="E133" s="1"/>
  <c r="C134" s="1"/>
  <c r="O154" i="5" l="1"/>
  <c r="N154"/>
  <c r="AT137" i="3"/>
  <c r="AK7"/>
  <c r="AD6" i="5" s="1"/>
  <c r="AU133" i="3"/>
  <c r="F138" i="4"/>
  <c r="T138"/>
  <c r="R138"/>
  <c r="P139"/>
  <c r="U138"/>
  <c r="S138"/>
  <c r="Q138"/>
  <c r="E139"/>
  <c r="G138"/>
  <c r="H138" s="1"/>
  <c r="R134" i="3"/>
  <c r="Q134"/>
  <c r="M135"/>
  <c r="P134"/>
  <c r="N134"/>
  <c r="AJ8" s="1"/>
  <c r="AC7" i="5" s="1"/>
  <c r="O134" i="3"/>
  <c r="B135"/>
  <c r="D134"/>
  <c r="E134" s="1"/>
  <c r="C135" s="1"/>
  <c r="N155" i="5" l="1"/>
  <c r="O155"/>
  <c r="AT138" i="3"/>
  <c r="AK8"/>
  <c r="AD7" i="5" s="1"/>
  <c r="AU134" i="3"/>
  <c r="F139" i="4"/>
  <c r="G139" s="1"/>
  <c r="H139" s="1"/>
  <c r="E140"/>
  <c r="P140"/>
  <c r="U139"/>
  <c r="S139"/>
  <c r="Q139"/>
  <c r="T139"/>
  <c r="R139"/>
  <c r="Q135" i="3"/>
  <c r="R135"/>
  <c r="M136"/>
  <c r="P135"/>
  <c r="O135"/>
  <c r="N135"/>
  <c r="AJ9" s="1"/>
  <c r="AC8" i="5" s="1"/>
  <c r="B136" i="3"/>
  <c r="D135"/>
  <c r="E135" s="1"/>
  <c r="C136" s="1"/>
  <c r="O156" i="5" l="1"/>
  <c r="N156"/>
  <c r="AT139" i="3"/>
  <c r="AK9"/>
  <c r="AD8" i="5" s="1"/>
  <c r="AU135" i="3"/>
  <c r="F140" i="4"/>
  <c r="T140"/>
  <c r="R140"/>
  <c r="P141"/>
  <c r="U140"/>
  <c r="S140"/>
  <c r="Q140"/>
  <c r="E141"/>
  <c r="G140"/>
  <c r="H140" s="1"/>
  <c r="R136" i="3"/>
  <c r="Q136"/>
  <c r="M137"/>
  <c r="P136"/>
  <c r="N136"/>
  <c r="AJ10" s="1"/>
  <c r="AC9" i="5" s="1"/>
  <c r="O136" i="3"/>
  <c r="B137"/>
  <c r="D136"/>
  <c r="E136" s="1"/>
  <c r="C137" s="1"/>
  <c r="N157" i="5" l="1"/>
  <c r="O157"/>
  <c r="AT140" i="3"/>
  <c r="AK10"/>
  <c r="AD9" i="5" s="1"/>
  <c r="AU136" i="3"/>
  <c r="F141" i="4"/>
  <c r="G141" s="1"/>
  <c r="H141" s="1"/>
  <c r="E142"/>
  <c r="P142"/>
  <c r="U141"/>
  <c r="S141"/>
  <c r="Q141"/>
  <c r="T141"/>
  <c r="R141"/>
  <c r="Q137" i="3"/>
  <c r="R137"/>
  <c r="M138"/>
  <c r="P137"/>
  <c r="O137"/>
  <c r="N137"/>
  <c r="AJ11" s="1"/>
  <c r="AC10" i="5" s="1"/>
  <c r="B138" i="3"/>
  <c r="D137"/>
  <c r="E137" s="1"/>
  <c r="C138" s="1"/>
  <c r="O158" i="5" l="1"/>
  <c r="N158"/>
  <c r="AT141" i="3"/>
  <c r="AK11"/>
  <c r="AD10" i="5" s="1"/>
  <c r="AU137" i="3"/>
  <c r="F142" i="4"/>
  <c r="T142"/>
  <c r="R142"/>
  <c r="P143"/>
  <c r="U142"/>
  <c r="S142"/>
  <c r="Q142"/>
  <c r="E143"/>
  <c r="G142"/>
  <c r="H142" s="1"/>
  <c r="R138" i="3"/>
  <c r="Q138"/>
  <c r="M139"/>
  <c r="P138"/>
  <c r="N138"/>
  <c r="AJ12" s="1"/>
  <c r="AC11" i="5" s="1"/>
  <c r="O138" i="3"/>
  <c r="B139"/>
  <c r="D138"/>
  <c r="E138" s="1"/>
  <c r="C139" s="1"/>
  <c r="N159" i="5" l="1"/>
  <c r="O159"/>
  <c r="AT142" i="3"/>
  <c r="AK12"/>
  <c r="AD11" i="5" s="1"/>
  <c r="AU138" i="3"/>
  <c r="F143" i="4"/>
  <c r="G143" s="1"/>
  <c r="H143" s="1"/>
  <c r="E144"/>
  <c r="P144"/>
  <c r="U143"/>
  <c r="S143"/>
  <c r="Q143"/>
  <c r="T143"/>
  <c r="R143"/>
  <c r="Q139" i="3"/>
  <c r="R139"/>
  <c r="M140"/>
  <c r="P139"/>
  <c r="O139"/>
  <c r="N139"/>
  <c r="AJ13" s="1"/>
  <c r="AC12" i="5" s="1"/>
  <c r="B140" i="3"/>
  <c r="D139"/>
  <c r="E139" s="1"/>
  <c r="C140" s="1"/>
  <c r="O160" i="5" l="1"/>
  <c r="N160"/>
  <c r="AT143" i="3"/>
  <c r="AK13"/>
  <c r="AD12" i="5" s="1"/>
  <c r="AU139" i="3"/>
  <c r="F144" i="4"/>
  <c r="T144"/>
  <c r="R144"/>
  <c r="P145"/>
  <c r="U144"/>
  <c r="S144"/>
  <c r="Q144"/>
  <c r="E145"/>
  <c r="G144"/>
  <c r="H144" s="1"/>
  <c r="R140" i="3"/>
  <c r="Q140"/>
  <c r="M141"/>
  <c r="P140"/>
  <c r="N140"/>
  <c r="AJ14" s="1"/>
  <c r="AC13" i="5" s="1"/>
  <c r="O140" i="3"/>
  <c r="B141"/>
  <c r="D140"/>
  <c r="E140" s="1"/>
  <c r="C141" s="1"/>
  <c r="N161" i="5" l="1"/>
  <c r="O161"/>
  <c r="AT144" i="3"/>
  <c r="AK14"/>
  <c r="AD13" i="5" s="1"/>
  <c r="AU140" i="3"/>
  <c r="F145" i="4"/>
  <c r="G145" s="1"/>
  <c r="H145" s="1"/>
  <c r="E146"/>
  <c r="P146"/>
  <c r="U145"/>
  <c r="S145"/>
  <c r="Q145"/>
  <c r="T145"/>
  <c r="R145"/>
  <c r="Q141" i="3"/>
  <c r="R141"/>
  <c r="M142"/>
  <c r="P141"/>
  <c r="O141"/>
  <c r="N141"/>
  <c r="AJ15" s="1"/>
  <c r="AC14" i="5" s="1"/>
  <c r="B142" i="3"/>
  <c r="D141"/>
  <c r="E141" s="1"/>
  <c r="C142" s="1"/>
  <c r="O162" i="5" l="1"/>
  <c r="N162"/>
  <c r="AT145" i="3"/>
  <c r="AK15"/>
  <c r="AD14" i="5" s="1"/>
  <c r="AU141" i="3"/>
  <c r="F146" i="4"/>
  <c r="T146"/>
  <c r="R146"/>
  <c r="P147"/>
  <c r="U146"/>
  <c r="S146"/>
  <c r="Q146"/>
  <c r="E147"/>
  <c r="G146"/>
  <c r="H146" s="1"/>
  <c r="R142" i="3"/>
  <c r="Q142"/>
  <c r="M143"/>
  <c r="P142"/>
  <c r="N142"/>
  <c r="AJ16" s="1"/>
  <c r="AC15" i="5" s="1"/>
  <c r="O142" i="3"/>
  <c r="B143"/>
  <c r="D142"/>
  <c r="E142" s="1"/>
  <c r="C143" s="1"/>
  <c r="N163" i="5" l="1"/>
  <c r="O163"/>
  <c r="AT146" i="3"/>
  <c r="AK16"/>
  <c r="AD15" i="5" s="1"/>
  <c r="AU142" i="3"/>
  <c r="F147" i="4"/>
  <c r="G147" s="1"/>
  <c r="H147" s="1"/>
  <c r="E148"/>
  <c r="P148"/>
  <c r="U147"/>
  <c r="S147"/>
  <c r="Q147"/>
  <c r="T147"/>
  <c r="R147"/>
  <c r="Q143" i="3"/>
  <c r="R143"/>
  <c r="M144"/>
  <c r="P143"/>
  <c r="O143"/>
  <c r="N143"/>
  <c r="AJ17" s="1"/>
  <c r="AC16" i="5" s="1"/>
  <c r="B144" i="3"/>
  <c r="D143"/>
  <c r="E143" s="1"/>
  <c r="C144" s="1"/>
  <c r="O164" i="5" l="1"/>
  <c r="N164"/>
  <c r="AT147" i="3"/>
  <c r="AK17"/>
  <c r="AD16" i="5" s="1"/>
  <c r="AU143" i="3"/>
  <c r="F148" i="4"/>
  <c r="T148"/>
  <c r="R148"/>
  <c r="P149"/>
  <c r="U148"/>
  <c r="S148"/>
  <c r="Q148"/>
  <c r="E149"/>
  <c r="G148"/>
  <c r="H148" s="1"/>
  <c r="R144" i="3"/>
  <c r="Q144"/>
  <c r="M145"/>
  <c r="P144"/>
  <c r="O144"/>
  <c r="N144"/>
  <c r="AJ18" s="1"/>
  <c r="AC17" i="5" s="1"/>
  <c r="B145" i="3"/>
  <c r="D144"/>
  <c r="E144" s="1"/>
  <c r="C145" s="1"/>
  <c r="N165" i="5" l="1"/>
  <c r="O165"/>
  <c r="AT148" i="3"/>
  <c r="AK18"/>
  <c r="AD17" i="5" s="1"/>
  <c r="AU144" i="3"/>
  <c r="F149" i="4"/>
  <c r="G149" s="1"/>
  <c r="H149" s="1"/>
  <c r="E150"/>
  <c r="P150"/>
  <c r="U149"/>
  <c r="S149"/>
  <c r="Q149"/>
  <c r="T149"/>
  <c r="R149"/>
  <c r="Q145" i="3"/>
  <c r="R145"/>
  <c r="M146"/>
  <c r="P145"/>
  <c r="O145"/>
  <c r="N145"/>
  <c r="AJ19" s="1"/>
  <c r="AC18" i="5" s="1"/>
  <c r="B146" i="3"/>
  <c r="D145"/>
  <c r="E145" s="1"/>
  <c r="C146" s="1"/>
  <c r="O166" i="5" l="1"/>
  <c r="N166"/>
  <c r="AT149" i="3"/>
  <c r="AK19"/>
  <c r="AD18" i="5" s="1"/>
  <c r="AU145" i="3"/>
  <c r="F150" i="4"/>
  <c r="T150"/>
  <c r="R150"/>
  <c r="P151"/>
  <c r="U150"/>
  <c r="S150"/>
  <c r="Q150"/>
  <c r="E151"/>
  <c r="G150"/>
  <c r="H150" s="1"/>
  <c r="R146" i="3"/>
  <c r="Q146"/>
  <c r="M147"/>
  <c r="P146"/>
  <c r="O146"/>
  <c r="N146"/>
  <c r="AJ20" s="1"/>
  <c r="AC19" i="5" s="1"/>
  <c r="B147" i="3"/>
  <c r="D146"/>
  <c r="E146" s="1"/>
  <c r="C147" s="1"/>
  <c r="N167" i="5" l="1"/>
  <c r="O167"/>
  <c r="AT150" i="3"/>
  <c r="AK20"/>
  <c r="AD19" i="5" s="1"/>
  <c r="AU146" i="3"/>
  <c r="F151" i="4"/>
  <c r="G151" s="1"/>
  <c r="H151" s="1"/>
  <c r="E152"/>
  <c r="P152"/>
  <c r="U151"/>
  <c r="S151"/>
  <c r="Q151"/>
  <c r="T151"/>
  <c r="R151"/>
  <c r="Q147" i="3"/>
  <c r="R147"/>
  <c r="M148"/>
  <c r="P147"/>
  <c r="O147"/>
  <c r="N147"/>
  <c r="AJ21" s="1"/>
  <c r="AC20" i="5" s="1"/>
  <c r="B148" i="3"/>
  <c r="D147"/>
  <c r="E147" s="1"/>
  <c r="C148" s="1"/>
  <c r="O168" i="5" l="1"/>
  <c r="N168"/>
  <c r="AT151" i="3"/>
  <c r="AK21"/>
  <c r="AD20" i="5" s="1"/>
  <c r="AU147" i="3"/>
  <c r="F152" i="4"/>
  <c r="T152"/>
  <c r="R152"/>
  <c r="P153"/>
  <c r="U152"/>
  <c r="S152"/>
  <c r="Q152"/>
  <c r="G152"/>
  <c r="H152" s="1"/>
  <c r="R148" i="3"/>
  <c r="Q148"/>
  <c r="M149"/>
  <c r="P148"/>
  <c r="O148"/>
  <c r="N148"/>
  <c r="AJ22" s="1"/>
  <c r="AC21" i="5" s="1"/>
  <c r="B149" i="3"/>
  <c r="D148"/>
  <c r="E148" s="1"/>
  <c r="C149" s="1"/>
  <c r="N169" i="5" l="1"/>
  <c r="O169"/>
  <c r="AK22" i="3"/>
  <c r="AD21" i="5" s="1"/>
  <c r="AU148" i="3"/>
  <c r="AT152"/>
  <c r="F153" i="4"/>
  <c r="G153" s="1"/>
  <c r="H153" s="1"/>
  <c r="E154"/>
  <c r="P154"/>
  <c r="U153"/>
  <c r="S153"/>
  <c r="Q153"/>
  <c r="T153"/>
  <c r="R153"/>
  <c r="Q149" i="3"/>
  <c r="R149"/>
  <c r="M150"/>
  <c r="P149"/>
  <c r="O149"/>
  <c r="N149"/>
  <c r="AJ23" s="1"/>
  <c r="AC22" i="5" s="1"/>
  <c r="B150" i="3"/>
  <c r="D149"/>
  <c r="E149" s="1"/>
  <c r="C150" s="1"/>
  <c r="O170" i="5" l="1"/>
  <c r="N170"/>
  <c r="AT153" i="3"/>
  <c r="AK23"/>
  <c r="AD22" i="5" s="1"/>
  <c r="AU149" i="3"/>
  <c r="F154" i="4"/>
  <c r="T154"/>
  <c r="R154"/>
  <c r="P155"/>
  <c r="U154"/>
  <c r="S154"/>
  <c r="Q154"/>
  <c r="E155"/>
  <c r="G154"/>
  <c r="H154" s="1"/>
  <c r="R150" i="3"/>
  <c r="Q150"/>
  <c r="M151"/>
  <c r="P150"/>
  <c r="O150"/>
  <c r="N150"/>
  <c r="AJ24" s="1"/>
  <c r="AC23" i="5" s="1"/>
  <c r="B151" i="3"/>
  <c r="D150"/>
  <c r="E150" s="1"/>
  <c r="C151" s="1"/>
  <c r="N171" i="5" l="1"/>
  <c r="O171"/>
  <c r="AT154" i="3"/>
  <c r="AK24"/>
  <c r="AD23" i="5" s="1"/>
  <c r="AU150" i="3"/>
  <c r="F155" i="4"/>
  <c r="G155" s="1"/>
  <c r="H155" s="1"/>
  <c r="E156"/>
  <c r="P156"/>
  <c r="U155"/>
  <c r="S155"/>
  <c r="Q155"/>
  <c r="T155"/>
  <c r="R155"/>
  <c r="Q151" i="3"/>
  <c r="R151"/>
  <c r="M152"/>
  <c r="P151"/>
  <c r="O151"/>
  <c r="N151"/>
  <c r="AJ25" s="1"/>
  <c r="AC24" i="5" s="1"/>
  <c r="B152" i="3"/>
  <c r="D151"/>
  <c r="E151" s="1"/>
  <c r="C152" s="1"/>
  <c r="O172" i="5" l="1"/>
  <c r="N172"/>
  <c r="AT155" i="3"/>
  <c r="AK25"/>
  <c r="AD24" i="5" s="1"/>
  <c r="AU151" i="3"/>
  <c r="F156" i="4"/>
  <c r="T156"/>
  <c r="R156"/>
  <c r="P157"/>
  <c r="U156"/>
  <c r="S156"/>
  <c r="Q156"/>
  <c r="E157"/>
  <c r="G156"/>
  <c r="H156" s="1"/>
  <c r="R152" i="3"/>
  <c r="Q152"/>
  <c r="M153"/>
  <c r="P152"/>
  <c r="O152"/>
  <c r="N152"/>
  <c r="AJ26" s="1"/>
  <c r="AC25" i="5" s="1"/>
  <c r="B153" i="3"/>
  <c r="D152"/>
  <c r="E152" s="1"/>
  <c r="C153" s="1"/>
  <c r="N173" i="5" l="1"/>
  <c r="O173"/>
  <c r="AT156" i="3"/>
  <c r="AK26"/>
  <c r="AD25" i="5" s="1"/>
  <c r="AU152" i="3"/>
  <c r="F157" i="4"/>
  <c r="G157" s="1"/>
  <c r="H157" s="1"/>
  <c r="E158"/>
  <c r="P158"/>
  <c r="U157"/>
  <c r="S157"/>
  <c r="Q157"/>
  <c r="T157"/>
  <c r="R157"/>
  <c r="Q153" i="3"/>
  <c r="R153"/>
  <c r="M154"/>
  <c r="P153"/>
  <c r="O153"/>
  <c r="N153"/>
  <c r="AJ27" s="1"/>
  <c r="AC26" i="5" s="1"/>
  <c r="B154" i="3"/>
  <c r="D153"/>
  <c r="E153" s="1"/>
  <c r="C154" s="1"/>
  <c r="O174" i="5" l="1"/>
  <c r="N174"/>
  <c r="AT157" i="3"/>
  <c r="AK27"/>
  <c r="AD26" i="5" s="1"/>
  <c r="AU153" i="3"/>
  <c r="F158" i="4"/>
  <c r="T158"/>
  <c r="R158"/>
  <c r="P159"/>
  <c r="U158"/>
  <c r="S158"/>
  <c r="Q158"/>
  <c r="E159"/>
  <c r="G158"/>
  <c r="H158" s="1"/>
  <c r="R154" i="3"/>
  <c r="Q154"/>
  <c r="M155"/>
  <c r="P154"/>
  <c r="O154"/>
  <c r="N154"/>
  <c r="AJ28" s="1"/>
  <c r="AC27" i="5" s="1"/>
  <c r="B155" i="3"/>
  <c r="D154"/>
  <c r="E154" s="1"/>
  <c r="C155" s="1"/>
  <c r="N175" i="5" l="1"/>
  <c r="O175"/>
  <c r="AT158" i="3"/>
  <c r="AK28"/>
  <c r="AD27" i="5" s="1"/>
  <c r="AU154" i="3"/>
  <c r="F159" i="4"/>
  <c r="G159" s="1"/>
  <c r="H159" s="1"/>
  <c r="E160"/>
  <c r="P160"/>
  <c r="U159"/>
  <c r="S159"/>
  <c r="Q159"/>
  <c r="T159"/>
  <c r="R159"/>
  <c r="Q155" i="3"/>
  <c r="R155"/>
  <c r="M156"/>
  <c r="P155"/>
  <c r="O155"/>
  <c r="N155"/>
  <c r="AJ29" s="1"/>
  <c r="AC28" i="5" s="1"/>
  <c r="B156" i="3"/>
  <c r="D155"/>
  <c r="E155" s="1"/>
  <c r="C156" s="1"/>
  <c r="O176" i="5" l="1"/>
  <c r="N176"/>
  <c r="AT159" i="3"/>
  <c r="AK29"/>
  <c r="AD28" i="5" s="1"/>
  <c r="AU155" i="3"/>
  <c r="F160" i="4"/>
  <c r="T160"/>
  <c r="R160"/>
  <c r="P161"/>
  <c r="U160"/>
  <c r="S160"/>
  <c r="Q160"/>
  <c r="E161"/>
  <c r="G160"/>
  <c r="H160" s="1"/>
  <c r="R156" i="3"/>
  <c r="Q156"/>
  <c r="M157"/>
  <c r="P156"/>
  <c r="O156"/>
  <c r="N156"/>
  <c r="AJ30" s="1"/>
  <c r="AC29" i="5" s="1"/>
  <c r="B157" i="3"/>
  <c r="D156"/>
  <c r="E156" s="1"/>
  <c r="C157" s="1"/>
  <c r="N177" i="5" l="1"/>
  <c r="O177"/>
  <c r="AT160" i="3"/>
  <c r="AK30"/>
  <c r="AD29" i="5" s="1"/>
  <c r="AU156" i="3"/>
  <c r="F161" i="4"/>
  <c r="G161" s="1"/>
  <c r="H161" s="1"/>
  <c r="E162"/>
  <c r="P162"/>
  <c r="U161"/>
  <c r="S161"/>
  <c r="Q161"/>
  <c r="T161"/>
  <c r="R161"/>
  <c r="Q157" i="3"/>
  <c r="R157"/>
  <c r="M158"/>
  <c r="P157"/>
  <c r="O157"/>
  <c r="N157"/>
  <c r="AJ31" s="1"/>
  <c r="AC30" i="5" s="1"/>
  <c r="B158" i="3"/>
  <c r="D157"/>
  <c r="E157" s="1"/>
  <c r="C158" s="1"/>
  <c r="O178" i="5" l="1"/>
  <c r="N178"/>
  <c r="AT161" i="3"/>
  <c r="AK31"/>
  <c r="AD30" i="5" s="1"/>
  <c r="AU157" i="3"/>
  <c r="F162" i="4"/>
  <c r="T162"/>
  <c r="R162"/>
  <c r="P163"/>
  <c r="U162"/>
  <c r="S162"/>
  <c r="Q162"/>
  <c r="E163"/>
  <c r="G162"/>
  <c r="H162" s="1"/>
  <c r="R158" i="3"/>
  <c r="Q158"/>
  <c r="M159"/>
  <c r="P158"/>
  <c r="O158"/>
  <c r="N158"/>
  <c r="AJ32" s="1"/>
  <c r="AC31" i="5" s="1"/>
  <c r="B159" i="3"/>
  <c r="D158"/>
  <c r="E158" s="1"/>
  <c r="C159" s="1"/>
  <c r="N179" i="5" l="1"/>
  <c r="O179"/>
  <c r="AT162" i="3"/>
  <c r="AK32"/>
  <c r="AD31" i="5" s="1"/>
  <c r="AU158" i="3"/>
  <c r="F163" i="4"/>
  <c r="G163" s="1"/>
  <c r="H163" s="1"/>
  <c r="E164"/>
  <c r="P164"/>
  <c r="U163"/>
  <c r="S163"/>
  <c r="Q163"/>
  <c r="T163"/>
  <c r="R163"/>
  <c r="Q159" i="3"/>
  <c r="R159"/>
  <c r="M160"/>
  <c r="P159"/>
  <c r="O159"/>
  <c r="N159"/>
  <c r="AJ33" s="1"/>
  <c r="AC32" i="5" s="1"/>
  <c r="B160" i="3"/>
  <c r="D159"/>
  <c r="E159" s="1"/>
  <c r="C160" s="1"/>
  <c r="O180" i="5" l="1"/>
  <c r="N180"/>
  <c r="AT163" i="3"/>
  <c r="AK33"/>
  <c r="AD32" i="5" s="1"/>
  <c r="AU159" i="3"/>
  <c r="F164" i="4"/>
  <c r="T164"/>
  <c r="R164"/>
  <c r="P165"/>
  <c r="U164"/>
  <c r="S164"/>
  <c r="Q164"/>
  <c r="E165"/>
  <c r="G164"/>
  <c r="H164" s="1"/>
  <c r="R160" i="3"/>
  <c r="Q160"/>
  <c r="M161"/>
  <c r="P160"/>
  <c r="O160"/>
  <c r="N160"/>
  <c r="AJ34" s="1"/>
  <c r="AC33" i="5" s="1"/>
  <c r="B161" i="3"/>
  <c r="D160"/>
  <c r="E160" s="1"/>
  <c r="C161" s="1"/>
  <c r="N181" i="5" l="1"/>
  <c r="O181"/>
  <c r="AT164" i="3"/>
  <c r="AK34"/>
  <c r="AD33" i="5" s="1"/>
  <c r="AU160" i="3"/>
  <c r="F165" i="4"/>
  <c r="G165" s="1"/>
  <c r="H165" s="1"/>
  <c r="E166"/>
  <c r="P166"/>
  <c r="U165"/>
  <c r="S165"/>
  <c r="Q165"/>
  <c r="T165"/>
  <c r="R165"/>
  <c r="Q161" i="3"/>
  <c r="R161"/>
  <c r="M162"/>
  <c r="P161"/>
  <c r="O161"/>
  <c r="N161"/>
  <c r="AJ35" s="1"/>
  <c r="AC34" i="5" s="1"/>
  <c r="B162" i="3"/>
  <c r="D161"/>
  <c r="E161" s="1"/>
  <c r="C162" s="1"/>
  <c r="O182" i="5" l="1"/>
  <c r="N182"/>
  <c r="AT165" i="3"/>
  <c r="AK35"/>
  <c r="AD34" i="5" s="1"/>
  <c r="AU161" i="3"/>
  <c r="F166" i="4"/>
  <c r="T166"/>
  <c r="R166"/>
  <c r="P167"/>
  <c r="U166"/>
  <c r="S166"/>
  <c r="Q166"/>
  <c r="E167"/>
  <c r="G166"/>
  <c r="H166" s="1"/>
  <c r="R162" i="3"/>
  <c r="Q162"/>
  <c r="M163"/>
  <c r="P162"/>
  <c r="O162"/>
  <c r="N162"/>
  <c r="AJ36" s="1"/>
  <c r="AC35" i="5" s="1"/>
  <c r="B163" i="3"/>
  <c r="D162"/>
  <c r="E162" s="1"/>
  <c r="C163" s="1"/>
  <c r="N183" i="5" l="1"/>
  <c r="O183"/>
  <c r="AT166" i="3"/>
  <c r="AK36"/>
  <c r="AD35" i="5" s="1"/>
  <c r="AU162" i="3"/>
  <c r="F167" i="4"/>
  <c r="G167" s="1"/>
  <c r="H167" s="1"/>
  <c r="E168"/>
  <c r="P168"/>
  <c r="U167"/>
  <c r="S167"/>
  <c r="Q167"/>
  <c r="T167"/>
  <c r="R167"/>
  <c r="Q163" i="3"/>
  <c r="R163"/>
  <c r="M164"/>
  <c r="P163"/>
  <c r="O163"/>
  <c r="N163"/>
  <c r="AJ37" s="1"/>
  <c r="AC36" i="5" s="1"/>
  <c r="B164" i="3"/>
  <c r="D163"/>
  <c r="E163" s="1"/>
  <c r="C164" s="1"/>
  <c r="O184" i="5" l="1"/>
  <c r="N184"/>
  <c r="AT167" i="3"/>
  <c r="AK37"/>
  <c r="AD36" i="5" s="1"/>
  <c r="AU163" i="3"/>
  <c r="F168" i="4"/>
  <c r="T168"/>
  <c r="R168"/>
  <c r="P169"/>
  <c r="U168"/>
  <c r="S168"/>
  <c r="Q168"/>
  <c r="E169"/>
  <c r="G168"/>
  <c r="H168" s="1"/>
  <c r="R164" i="3"/>
  <c r="Q164"/>
  <c r="M165"/>
  <c r="P164"/>
  <c r="O164"/>
  <c r="N164"/>
  <c r="AJ38" s="1"/>
  <c r="AC37" i="5" s="1"/>
  <c r="B165" i="3"/>
  <c r="D164"/>
  <c r="E164" s="1"/>
  <c r="C165" s="1"/>
  <c r="N185" i="5" l="1"/>
  <c r="O185"/>
  <c r="AT168" i="3"/>
  <c r="AK38"/>
  <c r="AD37" i="5" s="1"/>
  <c r="AU164" i="3"/>
  <c r="F169" i="4"/>
  <c r="G169" s="1"/>
  <c r="H169" s="1"/>
  <c r="E170"/>
  <c r="P170"/>
  <c r="U169"/>
  <c r="S169"/>
  <c r="Q169"/>
  <c r="T169"/>
  <c r="R169"/>
  <c r="Q165" i="3"/>
  <c r="R165"/>
  <c r="M166"/>
  <c r="P165"/>
  <c r="O165"/>
  <c r="N165"/>
  <c r="AJ39" s="1"/>
  <c r="AC38" i="5" s="1"/>
  <c r="B166" i="3"/>
  <c r="D165"/>
  <c r="E165" s="1"/>
  <c r="C166" s="1"/>
  <c r="O186" i="5" l="1"/>
  <c r="N186"/>
  <c r="AT169" i="3"/>
  <c r="AK39"/>
  <c r="AD38" i="5" s="1"/>
  <c r="AU165" i="3"/>
  <c r="F170" i="4"/>
  <c r="T170"/>
  <c r="R170"/>
  <c r="P171"/>
  <c r="U170"/>
  <c r="S170"/>
  <c r="Q170"/>
  <c r="E171"/>
  <c r="G170"/>
  <c r="H170" s="1"/>
  <c r="R166" i="3"/>
  <c r="Q166"/>
  <c r="M167"/>
  <c r="P166"/>
  <c r="O166"/>
  <c r="N166"/>
  <c r="AJ40" s="1"/>
  <c r="AC39" i="5" s="1"/>
  <c r="B167" i="3"/>
  <c r="D166"/>
  <c r="E166" s="1"/>
  <c r="C167" s="1"/>
  <c r="N187" i="5" l="1"/>
  <c r="O187"/>
  <c r="AT170" i="3"/>
  <c r="AK40"/>
  <c r="AD39" i="5" s="1"/>
  <c r="AU166" i="3"/>
  <c r="F171" i="4"/>
  <c r="G171" s="1"/>
  <c r="H171" s="1"/>
  <c r="E172"/>
  <c r="P172"/>
  <c r="U171"/>
  <c r="S171"/>
  <c r="Q171"/>
  <c r="T171"/>
  <c r="R171"/>
  <c r="Q167" i="3"/>
  <c r="R167"/>
  <c r="M168"/>
  <c r="P167"/>
  <c r="O167"/>
  <c r="N167"/>
  <c r="AJ41" s="1"/>
  <c r="AC40" i="5" s="1"/>
  <c r="B168" i="3"/>
  <c r="D167"/>
  <c r="E167" s="1"/>
  <c r="C168" s="1"/>
  <c r="O188" i="5" l="1"/>
  <c r="N188"/>
  <c r="AT171" i="3"/>
  <c r="AK41"/>
  <c r="AD40" i="5" s="1"/>
  <c r="AU167" i="3"/>
  <c r="F172" i="4"/>
  <c r="T172"/>
  <c r="R172"/>
  <c r="P173"/>
  <c r="U172"/>
  <c r="S172"/>
  <c r="Q172"/>
  <c r="E173"/>
  <c r="G172"/>
  <c r="H172" s="1"/>
  <c r="R168" i="3"/>
  <c r="Q168"/>
  <c r="M169"/>
  <c r="P168"/>
  <c r="O168"/>
  <c r="N168"/>
  <c r="AJ42" s="1"/>
  <c r="AC41" i="5" s="1"/>
  <c r="B169" i="3"/>
  <c r="D168"/>
  <c r="E168" s="1"/>
  <c r="C169" s="1"/>
  <c r="N189" i="5" l="1"/>
  <c r="O189"/>
  <c r="AT172" i="3"/>
  <c r="AK42"/>
  <c r="AD41" i="5" s="1"/>
  <c r="AU168" i="3"/>
  <c r="F173" i="4"/>
  <c r="G173" s="1"/>
  <c r="H173" s="1"/>
  <c r="P174"/>
  <c r="U173"/>
  <c r="S173"/>
  <c r="Q173"/>
  <c r="T173"/>
  <c r="R173"/>
  <c r="Q169" i="3"/>
  <c r="R169"/>
  <c r="M170"/>
  <c r="P169"/>
  <c r="O169"/>
  <c r="N169"/>
  <c r="AJ43" s="1"/>
  <c r="AC42" i="5" s="1"/>
  <c r="B170" i="3"/>
  <c r="D169"/>
  <c r="E169" s="1"/>
  <c r="C170" s="1"/>
  <c r="O190" i="5" l="1"/>
  <c r="N190"/>
  <c r="AK43" i="3"/>
  <c r="AD42" i="5" s="1"/>
  <c r="AU169" i="3"/>
  <c r="AT173"/>
  <c r="F174" i="4"/>
  <c r="T174"/>
  <c r="P175"/>
  <c r="U174"/>
  <c r="R174"/>
  <c r="S174"/>
  <c r="Q174"/>
  <c r="E175"/>
  <c r="G174"/>
  <c r="H174" s="1"/>
  <c r="R170" i="3"/>
  <c r="Q170"/>
  <c r="M171"/>
  <c r="P170"/>
  <c r="O170"/>
  <c r="N170"/>
  <c r="AJ44" s="1"/>
  <c r="AC43" i="5" s="1"/>
  <c r="B171" i="3"/>
  <c r="D170"/>
  <c r="E170" s="1"/>
  <c r="C171" s="1"/>
  <c r="N191" i="5" l="1"/>
  <c r="O191"/>
  <c r="AT174" i="3"/>
  <c r="AK44"/>
  <c r="AD43" i="5" s="1"/>
  <c r="AU170" i="3"/>
  <c r="F175" i="4"/>
  <c r="G175" s="1"/>
  <c r="H175" s="1"/>
  <c r="E176"/>
  <c r="P176"/>
  <c r="U175"/>
  <c r="S175"/>
  <c r="Q175"/>
  <c r="T175"/>
  <c r="R175"/>
  <c r="Q171" i="3"/>
  <c r="R171"/>
  <c r="M172"/>
  <c r="P171"/>
  <c r="O171"/>
  <c r="N171"/>
  <c r="AJ45" s="1"/>
  <c r="AC44" i="5" s="1"/>
  <c r="B172" i="3"/>
  <c r="D171"/>
  <c r="E171" s="1"/>
  <c r="C172" s="1"/>
  <c r="O192" i="5" l="1"/>
  <c r="N192"/>
  <c r="AT175" i="3"/>
  <c r="AK45"/>
  <c r="AD44" i="5" s="1"/>
  <c r="AU171" i="3"/>
  <c r="F176" i="4"/>
  <c r="T176"/>
  <c r="R176"/>
  <c r="P177"/>
  <c r="U176"/>
  <c r="S176"/>
  <c r="Q176"/>
  <c r="E177"/>
  <c r="G176"/>
  <c r="H176" s="1"/>
  <c r="R172" i="3"/>
  <c r="Q172"/>
  <c r="M173"/>
  <c r="P172"/>
  <c r="O172"/>
  <c r="N172"/>
  <c r="AJ46" s="1"/>
  <c r="AC45" i="5" s="1"/>
  <c r="B173" i="3"/>
  <c r="D172"/>
  <c r="E172" s="1"/>
  <c r="N193" i="5" l="1"/>
  <c r="O193"/>
  <c r="AT176" i="3"/>
  <c r="AK46"/>
  <c r="AD45" i="5" s="1"/>
  <c r="AU172" i="3"/>
  <c r="F177" i="4"/>
  <c r="G177" s="1"/>
  <c r="H177" s="1"/>
  <c r="E178"/>
  <c r="P178"/>
  <c r="U177"/>
  <c r="S177"/>
  <c r="Q177"/>
  <c r="T177"/>
  <c r="R177"/>
  <c r="Q173" i="3"/>
  <c r="R173"/>
  <c r="M174"/>
  <c r="P173"/>
  <c r="O173"/>
  <c r="N173"/>
  <c r="AJ47" s="1"/>
  <c r="AC46" i="5" s="1"/>
  <c r="B174" i="3"/>
  <c r="C173"/>
  <c r="D173" s="1"/>
  <c r="E173" s="1"/>
  <c r="O194" i="5" l="1"/>
  <c r="N194"/>
  <c r="AT177" i="3"/>
  <c r="AK47"/>
  <c r="AD46" i="5" s="1"/>
  <c r="AU173" i="3"/>
  <c r="F178" i="4"/>
  <c r="T178"/>
  <c r="R178"/>
  <c r="P179"/>
  <c r="U178"/>
  <c r="S178"/>
  <c r="Q178"/>
  <c r="E179"/>
  <c r="G178"/>
  <c r="H178" s="1"/>
  <c r="R174" i="3"/>
  <c r="Q174"/>
  <c r="M175"/>
  <c r="P174"/>
  <c r="O174"/>
  <c r="N174"/>
  <c r="AJ48" s="1"/>
  <c r="AC47" i="5" s="1"/>
  <c r="C174" i="3"/>
  <c r="D174" s="1"/>
  <c r="E174" s="1"/>
  <c r="B175"/>
  <c r="N195" i="5" l="1"/>
  <c r="O195"/>
  <c r="AT178" i="3"/>
  <c r="AK48"/>
  <c r="AD47" i="5" s="1"/>
  <c r="AU174" i="3"/>
  <c r="F179" i="4"/>
  <c r="G179" s="1"/>
  <c r="H179" s="1"/>
  <c r="E180"/>
  <c r="P180"/>
  <c r="U179"/>
  <c r="S179"/>
  <c r="Q179"/>
  <c r="T179"/>
  <c r="R179"/>
  <c r="Q175" i="3"/>
  <c r="R175"/>
  <c r="M176"/>
  <c r="P175"/>
  <c r="O175"/>
  <c r="N175"/>
  <c r="AJ49" s="1"/>
  <c r="AC48" i="5" s="1"/>
  <c r="C175" i="3"/>
  <c r="D175" s="1"/>
  <c r="E175" s="1"/>
  <c r="B176"/>
  <c r="O196" i="5" l="1"/>
  <c r="N196"/>
  <c r="AT179" i="3"/>
  <c r="AK49"/>
  <c r="AD48" i="5" s="1"/>
  <c r="AU175" i="3"/>
  <c r="F180" i="4"/>
  <c r="T180"/>
  <c r="R180"/>
  <c r="P181"/>
  <c r="U180"/>
  <c r="S180"/>
  <c r="Q180"/>
  <c r="E181"/>
  <c r="G180"/>
  <c r="H180" s="1"/>
  <c r="R176" i="3"/>
  <c r="Q176"/>
  <c r="M177"/>
  <c r="P176"/>
  <c r="O176"/>
  <c r="N176"/>
  <c r="AJ50" s="1"/>
  <c r="AC49" i="5" s="1"/>
  <c r="C176" i="3"/>
  <c r="D176" s="1"/>
  <c r="E176" s="1"/>
  <c r="B177"/>
  <c r="N197" i="5" l="1"/>
  <c r="O197"/>
  <c r="AT180" i="3"/>
  <c r="AK50"/>
  <c r="AD49" i="5" s="1"/>
  <c r="AU176" i="3"/>
  <c r="F181" i="4"/>
  <c r="G181" s="1"/>
  <c r="H181" s="1"/>
  <c r="E182"/>
  <c r="P182"/>
  <c r="U181"/>
  <c r="S181"/>
  <c r="Q181"/>
  <c r="T181"/>
  <c r="R181"/>
  <c r="Q177" i="3"/>
  <c r="R177"/>
  <c r="M178"/>
  <c r="P177"/>
  <c r="O177"/>
  <c r="N177"/>
  <c r="AJ51" s="1"/>
  <c r="AC50" i="5" s="1"/>
  <c r="C177" i="3"/>
  <c r="D177" s="1"/>
  <c r="E177" s="1"/>
  <c r="B178"/>
  <c r="O198" i="5" l="1"/>
  <c r="N198"/>
  <c r="AT181" i="3"/>
  <c r="AK51"/>
  <c r="AD50" i="5" s="1"/>
  <c r="AU177" i="3"/>
  <c r="F182" i="4"/>
  <c r="T182"/>
  <c r="R182"/>
  <c r="P183"/>
  <c r="U182"/>
  <c r="S182"/>
  <c r="Q182"/>
  <c r="E183"/>
  <c r="G182"/>
  <c r="H182" s="1"/>
  <c r="R178" i="3"/>
  <c r="Q178"/>
  <c r="M179"/>
  <c r="P178"/>
  <c r="O178"/>
  <c r="N178"/>
  <c r="AJ52" s="1"/>
  <c r="AC51" i="5" s="1"/>
  <c r="C178" i="3"/>
  <c r="D178" s="1"/>
  <c r="E178" s="1"/>
  <c r="B179"/>
  <c r="N199" i="5" l="1"/>
  <c r="O199"/>
  <c r="AT182" i="3"/>
  <c r="AK52"/>
  <c r="AD51" i="5" s="1"/>
  <c r="AU178" i="3"/>
  <c r="F183" i="4"/>
  <c r="G183" s="1"/>
  <c r="H183" s="1"/>
  <c r="E184"/>
  <c r="P184"/>
  <c r="U183"/>
  <c r="S183"/>
  <c r="Q183"/>
  <c r="T183"/>
  <c r="R183"/>
  <c r="Q179" i="3"/>
  <c r="R179"/>
  <c r="M180"/>
  <c r="P179"/>
  <c r="O179"/>
  <c r="N179"/>
  <c r="AJ53" s="1"/>
  <c r="AC52" i="5" s="1"/>
  <c r="C179" i="3"/>
  <c r="D179" s="1"/>
  <c r="E179" s="1"/>
  <c r="B180"/>
  <c r="O200" i="5" l="1"/>
  <c r="N200"/>
  <c r="AT183" i="3"/>
  <c r="AK53"/>
  <c r="AD52" i="5" s="1"/>
  <c r="AU179" i="3"/>
  <c r="F184" i="4"/>
  <c r="T184"/>
  <c r="R184"/>
  <c r="P185"/>
  <c r="U184"/>
  <c r="S184"/>
  <c r="Q184"/>
  <c r="E185"/>
  <c r="G184"/>
  <c r="H184" s="1"/>
  <c r="R180" i="3"/>
  <c r="Q180"/>
  <c r="M181"/>
  <c r="P180"/>
  <c r="O180"/>
  <c r="N180"/>
  <c r="AJ54" s="1"/>
  <c r="AC53" i="5" s="1"/>
  <c r="C180" i="3"/>
  <c r="D180" s="1"/>
  <c r="E180" s="1"/>
  <c r="B181"/>
  <c r="N201" i="5" l="1"/>
  <c r="O201"/>
  <c r="AT184" i="3"/>
  <c r="AK54"/>
  <c r="AD53" i="5" s="1"/>
  <c r="AU180" i="3"/>
  <c r="F185" i="4"/>
  <c r="G185" s="1"/>
  <c r="H185" s="1"/>
  <c r="E186"/>
  <c r="P186"/>
  <c r="U185"/>
  <c r="S185"/>
  <c r="Q185"/>
  <c r="T185"/>
  <c r="R185"/>
  <c r="Q181" i="3"/>
  <c r="R181"/>
  <c r="M182"/>
  <c r="P181"/>
  <c r="O181"/>
  <c r="N181"/>
  <c r="AJ55" s="1"/>
  <c r="AC54" i="5" s="1"/>
  <c r="C181" i="3"/>
  <c r="D181" s="1"/>
  <c r="E181" s="1"/>
  <c r="B182"/>
  <c r="O202" i="5" l="1"/>
  <c r="N202"/>
  <c r="AT185" i="3"/>
  <c r="AK55"/>
  <c r="AD54" i="5" s="1"/>
  <c r="AU181" i="3"/>
  <c r="F186" i="4"/>
  <c r="T186"/>
  <c r="R186"/>
  <c r="P187"/>
  <c r="U186"/>
  <c r="S186"/>
  <c r="Q186"/>
  <c r="E187"/>
  <c r="G186"/>
  <c r="H186" s="1"/>
  <c r="R182" i="3"/>
  <c r="Q182"/>
  <c r="M183"/>
  <c r="P182"/>
  <c r="O182"/>
  <c r="N182"/>
  <c r="AJ56" s="1"/>
  <c r="AC55" i="5" s="1"/>
  <c r="C182" i="3"/>
  <c r="D182" s="1"/>
  <c r="E182" s="1"/>
  <c r="B183"/>
  <c r="N203" i="5" l="1"/>
  <c r="O203"/>
  <c r="AT186" i="3"/>
  <c r="AK56"/>
  <c r="AD55" i="5" s="1"/>
  <c r="AU182" i="3"/>
  <c r="F187" i="4"/>
  <c r="G187" s="1"/>
  <c r="H187" s="1"/>
  <c r="E188"/>
  <c r="P188"/>
  <c r="U187"/>
  <c r="S187"/>
  <c r="Q187"/>
  <c r="T187"/>
  <c r="R187"/>
  <c r="Q183" i="3"/>
  <c r="R183"/>
  <c r="M184"/>
  <c r="P183"/>
  <c r="O183"/>
  <c r="N183"/>
  <c r="AJ57" s="1"/>
  <c r="AC56" i="5" s="1"/>
  <c r="C183" i="3"/>
  <c r="D183" s="1"/>
  <c r="E183" s="1"/>
  <c r="B184"/>
  <c r="O204" i="5" l="1"/>
  <c r="N204"/>
  <c r="AT187" i="3"/>
  <c r="AK57"/>
  <c r="AD56" i="5" s="1"/>
  <c r="AU183" i="3"/>
  <c r="F188" i="4"/>
  <c r="T188"/>
  <c r="R188"/>
  <c r="P189"/>
  <c r="U188"/>
  <c r="S188"/>
  <c r="Q188"/>
  <c r="G188"/>
  <c r="H188" s="1"/>
  <c r="R184" i="3"/>
  <c r="Q184"/>
  <c r="M185"/>
  <c r="P184"/>
  <c r="O184"/>
  <c r="N184"/>
  <c r="AJ58" s="1"/>
  <c r="AC57" i="5" s="1"/>
  <c r="C184" i="3"/>
  <c r="D184" s="1"/>
  <c r="E184" s="1"/>
  <c r="B185"/>
  <c r="N205" i="5" l="1"/>
  <c r="O205"/>
  <c r="AK58" i="3"/>
  <c r="AD57" i="5" s="1"/>
  <c r="AU184" i="3"/>
  <c r="AT188"/>
  <c r="F189" i="4"/>
  <c r="G189" s="1"/>
  <c r="H189" s="1"/>
  <c r="E190"/>
  <c r="P190"/>
  <c r="U189"/>
  <c r="S189"/>
  <c r="Q189"/>
  <c r="T189"/>
  <c r="R189"/>
  <c r="Q185" i="3"/>
  <c r="R185"/>
  <c r="M186"/>
  <c r="P185"/>
  <c r="O185"/>
  <c r="N185"/>
  <c r="AJ59" s="1"/>
  <c r="AC58" i="5" s="1"/>
  <c r="C185" i="3"/>
  <c r="D185" s="1"/>
  <c r="E185" s="1"/>
  <c r="C186" s="1"/>
  <c r="B186"/>
  <c r="O206" i="5" l="1"/>
  <c r="N206"/>
  <c r="AT189" i="3"/>
  <c r="AK59"/>
  <c r="AD58" i="5" s="1"/>
  <c r="AU185" i="3"/>
  <c r="F190" i="4"/>
  <c r="T190"/>
  <c r="R190"/>
  <c r="P191"/>
  <c r="U190"/>
  <c r="S190"/>
  <c r="Q190"/>
  <c r="E191"/>
  <c r="G190"/>
  <c r="H190" s="1"/>
  <c r="R186" i="3"/>
  <c r="Q186"/>
  <c r="M187"/>
  <c r="P186"/>
  <c r="O186"/>
  <c r="N186"/>
  <c r="AJ60" s="1"/>
  <c r="AC59" i="5" s="1"/>
  <c r="B187" i="3"/>
  <c r="D186"/>
  <c r="E186" s="1"/>
  <c r="N207" i="5" l="1"/>
  <c r="O207"/>
  <c r="AT190" i="3"/>
  <c r="AK60"/>
  <c r="AD59" i="5" s="1"/>
  <c r="AU186" i="3"/>
  <c r="F191" i="4"/>
  <c r="G191" s="1"/>
  <c r="H191" s="1"/>
  <c r="E192"/>
  <c r="P192"/>
  <c r="U191"/>
  <c r="S191"/>
  <c r="Q191"/>
  <c r="T191"/>
  <c r="R191"/>
  <c r="Q187" i="3"/>
  <c r="R187"/>
  <c r="M188"/>
  <c r="P187"/>
  <c r="O187"/>
  <c r="N187"/>
  <c r="AJ61" s="1"/>
  <c r="AC60" i="5" s="1"/>
  <c r="B188" i="3"/>
  <c r="C187"/>
  <c r="D187" s="1"/>
  <c r="E187" s="1"/>
  <c r="O208" i="5" l="1"/>
  <c r="N208"/>
  <c r="AT191" i="3"/>
  <c r="AK61"/>
  <c r="AD60" i="5" s="1"/>
  <c r="AU187" i="3"/>
  <c r="F192" i="4"/>
  <c r="T192"/>
  <c r="R192"/>
  <c r="P193"/>
  <c r="U192"/>
  <c r="S192"/>
  <c r="Q192"/>
  <c r="E193"/>
  <c r="G192"/>
  <c r="H192" s="1"/>
  <c r="R188" i="3"/>
  <c r="Q188"/>
  <c r="M189"/>
  <c r="P188"/>
  <c r="O188"/>
  <c r="N188"/>
  <c r="AJ62" s="1"/>
  <c r="AC61" i="5" s="1"/>
  <c r="C188" i="3"/>
  <c r="D188" s="1"/>
  <c r="E188" s="1"/>
  <c r="B189"/>
  <c r="N209" i="5" l="1"/>
  <c r="O209"/>
  <c r="AT192" i="3"/>
  <c r="AK62"/>
  <c r="AD61" i="5" s="1"/>
  <c r="AU188" i="3"/>
  <c r="F193" i="4"/>
  <c r="G193" s="1"/>
  <c r="H193" s="1"/>
  <c r="E194"/>
  <c r="P194"/>
  <c r="U193"/>
  <c r="S193"/>
  <c r="Q193"/>
  <c r="T193"/>
  <c r="R193"/>
  <c r="Q189" i="3"/>
  <c r="R189"/>
  <c r="M190"/>
  <c r="P189"/>
  <c r="O189"/>
  <c r="N189"/>
  <c r="AJ63" s="1"/>
  <c r="AC62" i="5" s="1"/>
  <c r="C189" i="3"/>
  <c r="D189" s="1"/>
  <c r="E189" s="1"/>
  <c r="B190"/>
  <c r="O210" i="5" l="1"/>
  <c r="N210"/>
  <c r="AT193" i="3"/>
  <c r="AK63"/>
  <c r="AD62" i="5" s="1"/>
  <c r="AU189" i="3"/>
  <c r="F194" i="4"/>
  <c r="T194"/>
  <c r="R194"/>
  <c r="P195"/>
  <c r="U194"/>
  <c r="S194"/>
  <c r="Q194"/>
  <c r="E195"/>
  <c r="G194"/>
  <c r="H194" s="1"/>
  <c r="R190" i="3"/>
  <c r="Q190"/>
  <c r="M191"/>
  <c r="P190"/>
  <c r="O190"/>
  <c r="N190"/>
  <c r="AJ64" s="1"/>
  <c r="AC63" i="5" s="1"/>
  <c r="C190" i="3"/>
  <c r="D190" s="1"/>
  <c r="E190" s="1"/>
  <c r="B191"/>
  <c r="N211" i="5" l="1"/>
  <c r="O211"/>
  <c r="AT194" i="3"/>
  <c r="AK64"/>
  <c r="AD63" i="5" s="1"/>
  <c r="AU190" i="3"/>
  <c r="F195" i="4"/>
  <c r="G195" s="1"/>
  <c r="H195" s="1"/>
  <c r="E196"/>
  <c r="P196"/>
  <c r="U195"/>
  <c r="S195"/>
  <c r="Q195"/>
  <c r="T195"/>
  <c r="R195"/>
  <c r="Q191" i="3"/>
  <c r="R191"/>
  <c r="M192"/>
  <c r="P191"/>
  <c r="O191"/>
  <c r="N191"/>
  <c r="AM5" s="1"/>
  <c r="AF4" i="5" s="1"/>
  <c r="C191" i="3"/>
  <c r="D191" s="1"/>
  <c r="E191" s="1"/>
  <c r="B192"/>
  <c r="O212" i="5" l="1"/>
  <c r="N212"/>
  <c r="AT195" i="3"/>
  <c r="AN5"/>
  <c r="AG4" i="5" s="1"/>
  <c r="AU191" i="3"/>
  <c r="F196" i="4"/>
  <c r="T196"/>
  <c r="R196"/>
  <c r="P197"/>
  <c r="U196"/>
  <c r="S196"/>
  <c r="Q196"/>
  <c r="E197"/>
  <c r="G196"/>
  <c r="H196" s="1"/>
  <c r="R192" i="3"/>
  <c r="Q192"/>
  <c r="M193"/>
  <c r="P192"/>
  <c r="O192"/>
  <c r="N192"/>
  <c r="AM6" s="1"/>
  <c r="AF5" i="5" s="1"/>
  <c r="C192" i="3"/>
  <c r="D192" s="1"/>
  <c r="E192" s="1"/>
  <c r="B193"/>
  <c r="N213" i="5" l="1"/>
  <c r="O213"/>
  <c r="AT196" i="3"/>
  <c r="AN6"/>
  <c r="AG5" i="5" s="1"/>
  <c r="AU192" i="3"/>
  <c r="F197" i="4"/>
  <c r="G197" s="1"/>
  <c r="H197" s="1"/>
  <c r="E198"/>
  <c r="P198"/>
  <c r="U197"/>
  <c r="S197"/>
  <c r="Q197"/>
  <c r="T197"/>
  <c r="R197"/>
  <c r="Q193" i="3"/>
  <c r="R193"/>
  <c r="M194"/>
  <c r="P193"/>
  <c r="O193"/>
  <c r="N193"/>
  <c r="AM7" s="1"/>
  <c r="AF6" i="5" s="1"/>
  <c r="C193" i="3"/>
  <c r="D193" s="1"/>
  <c r="E193" s="1"/>
  <c r="B194"/>
  <c r="O214" i="5" l="1"/>
  <c r="N214"/>
  <c r="AT197" i="3"/>
  <c r="AN7"/>
  <c r="AG6" i="5" s="1"/>
  <c r="AU193" i="3"/>
  <c r="F198" i="4"/>
  <c r="T198"/>
  <c r="R198"/>
  <c r="P199"/>
  <c r="U198"/>
  <c r="S198"/>
  <c r="Q198"/>
  <c r="E199"/>
  <c r="G198"/>
  <c r="H198" s="1"/>
  <c r="R194" i="3"/>
  <c r="Q194"/>
  <c r="M195"/>
  <c r="P194"/>
  <c r="O194"/>
  <c r="N194"/>
  <c r="AM8" s="1"/>
  <c r="AF7" i="5" s="1"/>
  <c r="C194" i="3"/>
  <c r="D194" s="1"/>
  <c r="E194" s="1"/>
  <c r="B195"/>
  <c r="N215" i="5" l="1"/>
  <c r="O215"/>
  <c r="AT198" i="3"/>
  <c r="AN8"/>
  <c r="AG7" i="5" s="1"/>
  <c r="AU194" i="3"/>
  <c r="F199" i="4"/>
  <c r="G199" s="1"/>
  <c r="H199" s="1"/>
  <c r="P200"/>
  <c r="U199"/>
  <c r="S199"/>
  <c r="Q199"/>
  <c r="T199"/>
  <c r="R199"/>
  <c r="Q195" i="3"/>
  <c r="R195"/>
  <c r="M196"/>
  <c r="P195"/>
  <c r="O195"/>
  <c r="N195"/>
  <c r="AM9" s="1"/>
  <c r="AF8" i="5" s="1"/>
  <c r="C195" i="3"/>
  <c r="D195" s="1"/>
  <c r="E195" s="1"/>
  <c r="B196"/>
  <c r="O216" i="5" l="1"/>
  <c r="N216"/>
  <c r="AN9" i="3"/>
  <c r="AG8" i="5" s="1"/>
  <c r="AU195" i="3"/>
  <c r="AT199"/>
  <c r="F200" i="4"/>
  <c r="T200"/>
  <c r="R200"/>
  <c r="P201"/>
  <c r="U200"/>
  <c r="S200"/>
  <c r="Q200"/>
  <c r="E201"/>
  <c r="G200"/>
  <c r="H200" s="1"/>
  <c r="R196" i="3"/>
  <c r="Q196"/>
  <c r="M197"/>
  <c r="P196"/>
  <c r="O196"/>
  <c r="N196"/>
  <c r="AM10" s="1"/>
  <c r="AF9" i="5" s="1"/>
  <c r="C196" i="3"/>
  <c r="D196" s="1"/>
  <c r="E196" s="1"/>
  <c r="B197"/>
  <c r="N217" i="5" l="1"/>
  <c r="O217"/>
  <c r="AT200" i="3"/>
  <c r="AN10"/>
  <c r="AG9" i="5" s="1"/>
  <c r="AU196" i="3"/>
  <c r="F201" i="4"/>
  <c r="G201" s="1"/>
  <c r="H201" s="1"/>
  <c r="E202"/>
  <c r="P202"/>
  <c r="U201"/>
  <c r="S201"/>
  <c r="Q201"/>
  <c r="T201"/>
  <c r="R201"/>
  <c r="Q197" i="3"/>
  <c r="R197"/>
  <c r="M198"/>
  <c r="P197"/>
  <c r="O197"/>
  <c r="N197"/>
  <c r="AM11" s="1"/>
  <c r="AF10" i="5" s="1"/>
  <c r="C197" i="3"/>
  <c r="D197" s="1"/>
  <c r="E197" s="1"/>
  <c r="B198"/>
  <c r="O218" i="5" l="1"/>
  <c r="N218"/>
  <c r="AT201" i="3"/>
  <c r="AN11"/>
  <c r="AG10" i="5" s="1"/>
  <c r="AU197" i="3"/>
  <c r="F202" i="4"/>
  <c r="T202"/>
  <c r="R202"/>
  <c r="P203"/>
  <c r="U202"/>
  <c r="S202"/>
  <c r="Q202"/>
  <c r="E203"/>
  <c r="G202"/>
  <c r="H202" s="1"/>
  <c r="R198" i="3"/>
  <c r="Q198"/>
  <c r="M199"/>
  <c r="P198"/>
  <c r="O198"/>
  <c r="N198"/>
  <c r="AM12" s="1"/>
  <c r="AF11" i="5" s="1"/>
  <c r="C198" i="3"/>
  <c r="D198" s="1"/>
  <c r="E198" s="1"/>
  <c r="B199"/>
  <c r="N219" i="5" l="1"/>
  <c r="O219"/>
  <c r="AT202" i="3"/>
  <c r="AN12"/>
  <c r="AG11" i="5" s="1"/>
  <c r="AU198" i="3"/>
  <c r="F203" i="4"/>
  <c r="G203" s="1"/>
  <c r="H203" s="1"/>
  <c r="E204"/>
  <c r="P204"/>
  <c r="U203"/>
  <c r="S203"/>
  <c r="Q203"/>
  <c r="T203"/>
  <c r="R203"/>
  <c r="Q199" i="3"/>
  <c r="R199"/>
  <c r="M200"/>
  <c r="P199"/>
  <c r="O199"/>
  <c r="N199"/>
  <c r="AM13" s="1"/>
  <c r="AF12" i="5" s="1"/>
  <c r="C199" i="3"/>
  <c r="D199" s="1"/>
  <c r="E199" s="1"/>
  <c r="B200"/>
  <c r="O220" i="5" l="1"/>
  <c r="N220"/>
  <c r="AT203" i="3"/>
  <c r="AN13"/>
  <c r="AG12" i="5" s="1"/>
  <c r="AU199" i="3"/>
  <c r="F204" i="4"/>
  <c r="T204"/>
  <c r="R204"/>
  <c r="P205"/>
  <c r="U204"/>
  <c r="S204"/>
  <c r="Q204"/>
  <c r="E205"/>
  <c r="G204"/>
  <c r="H204" s="1"/>
  <c r="R200" i="3"/>
  <c r="Q200"/>
  <c r="M201"/>
  <c r="P200"/>
  <c r="O200"/>
  <c r="N200"/>
  <c r="AM14" s="1"/>
  <c r="AF13" i="5" s="1"/>
  <c r="C200" i="3"/>
  <c r="D200" s="1"/>
  <c r="E200" s="1"/>
  <c r="B201"/>
  <c r="N221" i="5" l="1"/>
  <c r="O221"/>
  <c r="AT204" i="3"/>
  <c r="AN14"/>
  <c r="AG13" i="5" s="1"/>
  <c r="AU200" i="3"/>
  <c r="F205" i="4"/>
  <c r="G205" s="1"/>
  <c r="H205" s="1"/>
  <c r="E206"/>
  <c r="P206"/>
  <c r="U205"/>
  <c r="S205"/>
  <c r="Q205"/>
  <c r="T205"/>
  <c r="R205"/>
  <c r="Q201" i="3"/>
  <c r="R201"/>
  <c r="M202"/>
  <c r="P201"/>
  <c r="O201"/>
  <c r="N201"/>
  <c r="AM15" s="1"/>
  <c r="AF14" i="5" s="1"/>
  <c r="C201" i="3"/>
  <c r="D201" s="1"/>
  <c r="E201" s="1"/>
  <c r="B202"/>
  <c r="O222" i="5" l="1"/>
  <c r="N222"/>
  <c r="AT205" i="3"/>
  <c r="AN15"/>
  <c r="AG14" i="5" s="1"/>
  <c r="AU201" i="3"/>
  <c r="F206" i="4"/>
  <c r="T206"/>
  <c r="R206"/>
  <c r="P207"/>
  <c r="U206"/>
  <c r="S206"/>
  <c r="Q206"/>
  <c r="E207"/>
  <c r="G206"/>
  <c r="H206" s="1"/>
  <c r="R202" i="3"/>
  <c r="Q202"/>
  <c r="M203"/>
  <c r="P202"/>
  <c r="O202"/>
  <c r="N202"/>
  <c r="AM16" s="1"/>
  <c r="AF15" i="5" s="1"/>
  <c r="C202" i="3"/>
  <c r="D202" s="1"/>
  <c r="E202" s="1"/>
  <c r="B203"/>
  <c r="N223" i="5" l="1"/>
  <c r="O223"/>
  <c r="AT206" i="3"/>
  <c r="AN16"/>
  <c r="AG15" i="5" s="1"/>
  <c r="AU202" i="3"/>
  <c r="F207" i="4"/>
  <c r="G207" s="1"/>
  <c r="H207" s="1"/>
  <c r="E208"/>
  <c r="P208"/>
  <c r="U207"/>
  <c r="S207"/>
  <c r="Q207"/>
  <c r="T207"/>
  <c r="R207"/>
  <c r="Q203" i="3"/>
  <c r="R203"/>
  <c r="M204"/>
  <c r="P203"/>
  <c r="O203"/>
  <c r="N203"/>
  <c r="AM17" s="1"/>
  <c r="AF16" i="5" s="1"/>
  <c r="C203" i="3"/>
  <c r="D203" s="1"/>
  <c r="E203" s="1"/>
  <c r="B204"/>
  <c r="O224" i="5" l="1"/>
  <c r="N224"/>
  <c r="AT207" i="3"/>
  <c r="AN17"/>
  <c r="AG16" i="5" s="1"/>
  <c r="AU203" i="3"/>
  <c r="F208" i="4"/>
  <c r="T208"/>
  <c r="R208"/>
  <c r="P209"/>
  <c r="U208"/>
  <c r="S208"/>
  <c r="Q208"/>
  <c r="E209"/>
  <c r="G208"/>
  <c r="H208" s="1"/>
  <c r="R204" i="3"/>
  <c r="Q204"/>
  <c r="M205"/>
  <c r="P204"/>
  <c r="O204"/>
  <c r="N204"/>
  <c r="AM18" s="1"/>
  <c r="AF17" i="5" s="1"/>
  <c r="C204" i="3"/>
  <c r="D204" s="1"/>
  <c r="E204" s="1"/>
  <c r="B205"/>
  <c r="N225" i="5" l="1"/>
  <c r="O225"/>
  <c r="AT208" i="3"/>
  <c r="AN18"/>
  <c r="AG17" i="5" s="1"/>
  <c r="AU204" i="3"/>
  <c r="F209" i="4"/>
  <c r="G209" s="1"/>
  <c r="H209" s="1"/>
  <c r="E210"/>
  <c r="P210"/>
  <c r="U209"/>
  <c r="S209"/>
  <c r="Q209"/>
  <c r="T209"/>
  <c r="R209"/>
  <c r="Q205" i="3"/>
  <c r="R205"/>
  <c r="M206"/>
  <c r="P205"/>
  <c r="O205"/>
  <c r="N205"/>
  <c r="AM19" s="1"/>
  <c r="AF18" i="5" s="1"/>
  <c r="C205" i="3"/>
  <c r="D205" s="1"/>
  <c r="E205" s="1"/>
  <c r="B206"/>
  <c r="O226" i="5" l="1"/>
  <c r="N226"/>
  <c r="AT209" i="3"/>
  <c r="AN19"/>
  <c r="AG18" i="5" s="1"/>
  <c r="AU205" i="3"/>
  <c r="F210" i="4"/>
  <c r="T210"/>
  <c r="R210"/>
  <c r="P211"/>
  <c r="U210"/>
  <c r="S210"/>
  <c r="Q210"/>
  <c r="E211"/>
  <c r="G210"/>
  <c r="H210" s="1"/>
  <c r="R206" i="3"/>
  <c r="Q206"/>
  <c r="M207"/>
  <c r="P206"/>
  <c r="O206"/>
  <c r="N206"/>
  <c r="AM20" s="1"/>
  <c r="AF19" i="5" s="1"/>
  <c r="C206" i="3"/>
  <c r="D206" s="1"/>
  <c r="E206" s="1"/>
  <c r="B207"/>
  <c r="N227" i="5" l="1"/>
  <c r="O227"/>
  <c r="AT210" i="3"/>
  <c r="AN20"/>
  <c r="AG19" i="5" s="1"/>
  <c r="AU206" i="3"/>
  <c r="F211" i="4"/>
  <c r="G211" s="1"/>
  <c r="H211" s="1"/>
  <c r="P212"/>
  <c r="U211"/>
  <c r="S211"/>
  <c r="Q211"/>
  <c r="T211"/>
  <c r="R211"/>
  <c r="Q207" i="3"/>
  <c r="R207"/>
  <c r="M208"/>
  <c r="P207"/>
  <c r="O207"/>
  <c r="N207"/>
  <c r="AM21" s="1"/>
  <c r="AF20" i="5" s="1"/>
  <c r="C207" i="3"/>
  <c r="D207" s="1"/>
  <c r="E207" s="1"/>
  <c r="B208"/>
  <c r="O228" i="5" l="1"/>
  <c r="N228"/>
  <c r="AN21" i="3"/>
  <c r="AG20" i="5" s="1"/>
  <c r="AU207" i="3"/>
  <c r="AT211"/>
  <c r="F212" i="4"/>
  <c r="T212"/>
  <c r="R212"/>
  <c r="P213"/>
  <c r="U212"/>
  <c r="S212"/>
  <c r="Q212"/>
  <c r="E213"/>
  <c r="G212"/>
  <c r="H212" s="1"/>
  <c r="R208" i="3"/>
  <c r="Q208"/>
  <c r="M209"/>
  <c r="P208"/>
  <c r="O208"/>
  <c r="N208"/>
  <c r="AM22" s="1"/>
  <c r="AF21" i="5" s="1"/>
  <c r="C208" i="3"/>
  <c r="D208" s="1"/>
  <c r="E208" s="1"/>
  <c r="B209"/>
  <c r="N229" i="5" l="1"/>
  <c r="O229"/>
  <c r="AT212" i="3"/>
  <c r="AN22"/>
  <c r="AG21" i="5" s="1"/>
  <c r="AU208" i="3"/>
  <c r="F213" i="4"/>
  <c r="G213" s="1"/>
  <c r="H213" s="1"/>
  <c r="E214"/>
  <c r="P214"/>
  <c r="U213"/>
  <c r="S213"/>
  <c r="Q213"/>
  <c r="T213"/>
  <c r="R213"/>
  <c r="Q209" i="3"/>
  <c r="R209"/>
  <c r="M210"/>
  <c r="P209"/>
  <c r="O209"/>
  <c r="N209"/>
  <c r="AM23" s="1"/>
  <c r="AF22" i="5" s="1"/>
  <c r="C209" i="3"/>
  <c r="D209" s="1"/>
  <c r="E209" s="1"/>
  <c r="B210"/>
  <c r="O230" i="5" l="1"/>
  <c r="N230"/>
  <c r="AT213" i="3"/>
  <c r="AN23"/>
  <c r="AG22" i="5" s="1"/>
  <c r="AU209" i="3"/>
  <c r="F214" i="4"/>
  <c r="T214"/>
  <c r="R214"/>
  <c r="P215"/>
  <c r="U214"/>
  <c r="S214"/>
  <c r="Q214"/>
  <c r="E215"/>
  <c r="G214"/>
  <c r="H214" s="1"/>
  <c r="R210" i="3"/>
  <c r="Q210"/>
  <c r="M211"/>
  <c r="P210"/>
  <c r="O210"/>
  <c r="N210"/>
  <c r="AM24" s="1"/>
  <c r="AF23" i="5" s="1"/>
  <c r="C210" i="3"/>
  <c r="D210" s="1"/>
  <c r="E210" s="1"/>
  <c r="B211"/>
  <c r="N231" i="5" l="1"/>
  <c r="O231"/>
  <c r="AT214" i="3"/>
  <c r="AN24"/>
  <c r="AG23" i="5" s="1"/>
  <c r="AU210" i="3"/>
  <c r="F215" i="4"/>
  <c r="G215" s="1"/>
  <c r="H215" s="1"/>
  <c r="E216"/>
  <c r="P216"/>
  <c r="U215"/>
  <c r="S215"/>
  <c r="Q215"/>
  <c r="T215"/>
  <c r="R215"/>
  <c r="Q211" i="3"/>
  <c r="R211"/>
  <c r="M212"/>
  <c r="P211"/>
  <c r="O211"/>
  <c r="N211"/>
  <c r="AM25" s="1"/>
  <c r="AF24" i="5" s="1"/>
  <c r="C211" i="3"/>
  <c r="D211" s="1"/>
  <c r="E211" s="1"/>
  <c r="B212"/>
  <c r="O232" i="5" l="1"/>
  <c r="N232"/>
  <c r="AT215" i="3"/>
  <c r="AN25"/>
  <c r="AG24" i="5" s="1"/>
  <c r="AU211" i="3"/>
  <c r="F216" i="4"/>
  <c r="T216"/>
  <c r="R216"/>
  <c r="P217"/>
  <c r="U216"/>
  <c r="S216"/>
  <c r="Q216"/>
  <c r="E217"/>
  <c r="G216"/>
  <c r="H216" s="1"/>
  <c r="R212" i="3"/>
  <c r="Q212"/>
  <c r="M213"/>
  <c r="P212"/>
  <c r="O212"/>
  <c r="N212"/>
  <c r="AM26" s="1"/>
  <c r="AF25" i="5" s="1"/>
  <c r="C212" i="3"/>
  <c r="D212" s="1"/>
  <c r="E212" s="1"/>
  <c r="B213"/>
  <c r="N233" i="5" l="1"/>
  <c r="O233"/>
  <c r="AT216" i="3"/>
  <c r="AN26"/>
  <c r="AG25" i="5" s="1"/>
  <c r="AU212" i="3"/>
  <c r="F217" i="4"/>
  <c r="G217" s="1"/>
  <c r="H217" s="1"/>
  <c r="E218"/>
  <c r="P218"/>
  <c r="U217"/>
  <c r="S217"/>
  <c r="Q217"/>
  <c r="T217"/>
  <c r="R217"/>
  <c r="Q213" i="3"/>
  <c r="R213"/>
  <c r="M214"/>
  <c r="P213"/>
  <c r="O213"/>
  <c r="N213"/>
  <c r="AM27" s="1"/>
  <c r="AF26" i="5" s="1"/>
  <c r="C213" i="3"/>
  <c r="D213" s="1"/>
  <c r="E213" s="1"/>
  <c r="B214"/>
  <c r="O234" i="5" l="1"/>
  <c r="N234"/>
  <c r="AT217" i="3"/>
  <c r="AN27"/>
  <c r="AG26" i="5" s="1"/>
  <c r="AU213" i="3"/>
  <c r="F218" i="4"/>
  <c r="T218"/>
  <c r="R218"/>
  <c r="P219"/>
  <c r="U218"/>
  <c r="S218"/>
  <c r="Q218"/>
  <c r="E219"/>
  <c r="G218"/>
  <c r="H218" s="1"/>
  <c r="R214" i="3"/>
  <c r="Q214"/>
  <c r="M215"/>
  <c r="P214"/>
  <c r="O214"/>
  <c r="N214"/>
  <c r="AM28" s="1"/>
  <c r="AF27" i="5" s="1"/>
  <c r="C214" i="3"/>
  <c r="D214" s="1"/>
  <c r="E214" s="1"/>
  <c r="B215"/>
  <c r="N235" i="5" l="1"/>
  <c r="O235"/>
  <c r="AT218" i="3"/>
  <c r="AN28"/>
  <c r="AG27" i="5" s="1"/>
  <c r="AU214" i="3"/>
  <c r="F219" i="4"/>
  <c r="G219" s="1"/>
  <c r="H219" s="1"/>
  <c r="E220"/>
  <c r="P220"/>
  <c r="U219"/>
  <c r="S219"/>
  <c r="Q219"/>
  <c r="T219"/>
  <c r="R219"/>
  <c r="Q215" i="3"/>
  <c r="R215"/>
  <c r="M216"/>
  <c r="P215"/>
  <c r="O215"/>
  <c r="N215"/>
  <c r="AM29" s="1"/>
  <c r="AF28" i="5" s="1"/>
  <c r="C215" i="3"/>
  <c r="D215" s="1"/>
  <c r="E215" s="1"/>
  <c r="B216"/>
  <c r="O236" i="5" l="1"/>
  <c r="N236"/>
  <c r="AT219" i="3"/>
  <c r="AN29"/>
  <c r="AG28" i="5" s="1"/>
  <c r="AU215" i="3"/>
  <c r="F220" i="4"/>
  <c r="T220"/>
  <c r="R220"/>
  <c r="P221"/>
  <c r="U220"/>
  <c r="S220"/>
  <c r="Q220"/>
  <c r="E221"/>
  <c r="G220"/>
  <c r="H220" s="1"/>
  <c r="R216" i="3"/>
  <c r="Q216"/>
  <c r="M217"/>
  <c r="P216"/>
  <c r="O216"/>
  <c r="N216"/>
  <c r="AM30" s="1"/>
  <c r="AF29" i="5" s="1"/>
  <c r="C216" i="3"/>
  <c r="D216" s="1"/>
  <c r="E216" s="1"/>
  <c r="B217"/>
  <c r="N237" i="5" l="1"/>
  <c r="O237"/>
  <c r="AT220" i="3"/>
  <c r="AN30"/>
  <c r="AG29" i="5" s="1"/>
  <c r="AU216" i="3"/>
  <c r="F221" i="4"/>
  <c r="G221" s="1"/>
  <c r="H221" s="1"/>
  <c r="E222"/>
  <c r="P222"/>
  <c r="U221"/>
  <c r="S221"/>
  <c r="Q221"/>
  <c r="T221"/>
  <c r="R221"/>
  <c r="Q217" i="3"/>
  <c r="R217"/>
  <c r="M218"/>
  <c r="P217"/>
  <c r="O217"/>
  <c r="N217"/>
  <c r="AM31" s="1"/>
  <c r="AF30" i="5" s="1"/>
  <c r="C217" i="3"/>
  <c r="D217" s="1"/>
  <c r="E217" s="1"/>
  <c r="B218"/>
  <c r="O238" i="5" l="1"/>
  <c r="N238"/>
  <c r="AT221" i="3"/>
  <c r="AN31"/>
  <c r="AG30" i="5" s="1"/>
  <c r="AU217" i="3"/>
  <c r="F222" i="4"/>
  <c r="T222"/>
  <c r="R222"/>
  <c r="P223"/>
  <c r="U222"/>
  <c r="S222"/>
  <c r="Q222"/>
  <c r="E223"/>
  <c r="G222"/>
  <c r="H222" s="1"/>
  <c r="R218" i="3"/>
  <c r="Q218"/>
  <c r="M219"/>
  <c r="P218"/>
  <c r="O218"/>
  <c r="N218"/>
  <c r="AM32" s="1"/>
  <c r="AF31" i="5" s="1"/>
  <c r="C218" i="3"/>
  <c r="D218" s="1"/>
  <c r="E218" s="1"/>
  <c r="B219"/>
  <c r="N239" i="5" l="1"/>
  <c r="O239"/>
  <c r="AT222" i="3"/>
  <c r="AN32"/>
  <c r="AG31" i="5" s="1"/>
  <c r="AU218" i="3"/>
  <c r="F223" i="4"/>
  <c r="G223" s="1"/>
  <c r="H223" s="1"/>
  <c r="E224"/>
  <c r="P224"/>
  <c r="U223"/>
  <c r="S223"/>
  <c r="Q223"/>
  <c r="T223"/>
  <c r="R223"/>
  <c r="Q219" i="3"/>
  <c r="R219"/>
  <c r="M220"/>
  <c r="P219"/>
  <c r="O219"/>
  <c r="N219"/>
  <c r="AM33" s="1"/>
  <c r="AF32" i="5" s="1"/>
  <c r="C219" i="3"/>
  <c r="D219" s="1"/>
  <c r="E219" s="1"/>
  <c r="B220"/>
  <c r="O240" i="5" l="1"/>
  <c r="N240"/>
  <c r="AT223" i="3"/>
  <c r="AN33"/>
  <c r="AG32" i="5" s="1"/>
  <c r="AU219" i="3"/>
  <c r="F224" i="4"/>
  <c r="T224"/>
  <c r="R224"/>
  <c r="P225"/>
  <c r="U224"/>
  <c r="S224"/>
  <c r="Q224"/>
  <c r="E225"/>
  <c r="G224"/>
  <c r="H224" s="1"/>
  <c r="R220" i="3"/>
  <c r="Q220"/>
  <c r="M221"/>
  <c r="P220"/>
  <c r="O220"/>
  <c r="N220"/>
  <c r="AM34" s="1"/>
  <c r="AF33" i="5" s="1"/>
  <c r="C220" i="3"/>
  <c r="D220" s="1"/>
  <c r="E220" s="1"/>
  <c r="B221"/>
  <c r="N241" i="5" l="1"/>
  <c r="O241"/>
  <c r="AT224" i="3"/>
  <c r="AN34"/>
  <c r="AG33" i="5" s="1"/>
  <c r="AU220" i="3"/>
  <c r="F225" i="4"/>
  <c r="G225" s="1"/>
  <c r="H225" s="1"/>
  <c r="P226"/>
  <c r="U225"/>
  <c r="S225"/>
  <c r="Q225"/>
  <c r="T225"/>
  <c r="R225"/>
  <c r="Q221" i="3"/>
  <c r="R221"/>
  <c r="M222"/>
  <c r="P221"/>
  <c r="O221"/>
  <c r="N221"/>
  <c r="AM35" s="1"/>
  <c r="AF34" i="5" s="1"/>
  <c r="C221" i="3"/>
  <c r="D221" s="1"/>
  <c r="E221" s="1"/>
  <c r="B222"/>
  <c r="O242" i="5" l="1"/>
  <c r="N242"/>
  <c r="AN35" i="3"/>
  <c r="AG34" i="5" s="1"/>
  <c r="AU221" i="3"/>
  <c r="AT225"/>
  <c r="F226" i="4"/>
  <c r="G226" s="1"/>
  <c r="H226" s="1"/>
  <c r="T226"/>
  <c r="R226"/>
  <c r="P227"/>
  <c r="U226"/>
  <c r="S226"/>
  <c r="Q226"/>
  <c r="R222" i="3"/>
  <c r="Q222"/>
  <c r="M223"/>
  <c r="P222"/>
  <c r="O222"/>
  <c r="N222"/>
  <c r="AM36" s="1"/>
  <c r="AF35" i="5" s="1"/>
  <c r="C222" i="3"/>
  <c r="D222" s="1"/>
  <c r="E222" s="1"/>
  <c r="B223"/>
  <c r="O243" i="5" l="1"/>
  <c r="N243"/>
  <c r="AT226" i="3"/>
  <c r="AN36"/>
  <c r="AG35" i="5" s="1"/>
  <c r="AU222" i="3"/>
  <c r="F227" i="4"/>
  <c r="G227" s="1"/>
  <c r="H227" s="1"/>
  <c r="E228"/>
  <c r="P228"/>
  <c r="U227"/>
  <c r="S227"/>
  <c r="Q227"/>
  <c r="T227"/>
  <c r="R227"/>
  <c r="Q223" i="3"/>
  <c r="R223"/>
  <c r="M224"/>
  <c r="P223"/>
  <c r="O223"/>
  <c r="N223"/>
  <c r="AM37" s="1"/>
  <c r="AF36" i="5" s="1"/>
  <c r="C223" i="3"/>
  <c r="D223" s="1"/>
  <c r="E223" s="1"/>
  <c r="B224"/>
  <c r="O244" i="5" l="1"/>
  <c r="N244"/>
  <c r="AT227" i="3"/>
  <c r="AN37"/>
  <c r="AG36" i="5" s="1"/>
  <c r="AU223" i="3"/>
  <c r="F228" i="4"/>
  <c r="T228"/>
  <c r="R228"/>
  <c r="P229"/>
  <c r="U228"/>
  <c r="S228"/>
  <c r="Q228"/>
  <c r="E229"/>
  <c r="G228"/>
  <c r="H228" s="1"/>
  <c r="R224" i="3"/>
  <c r="Q224"/>
  <c r="M225"/>
  <c r="P224"/>
  <c r="O224"/>
  <c r="N224"/>
  <c r="AM38" s="1"/>
  <c r="AF37" i="5" s="1"/>
  <c r="C224" i="3"/>
  <c r="D224" s="1"/>
  <c r="E224" s="1"/>
  <c r="B225"/>
  <c r="O245" i="5" l="1"/>
  <c r="N245"/>
  <c r="AT228" i="3"/>
  <c r="AN38"/>
  <c r="AG37" i="5" s="1"/>
  <c r="AU224" i="3"/>
  <c r="F229" i="4"/>
  <c r="G229" s="1"/>
  <c r="H229" s="1"/>
  <c r="E230"/>
  <c r="P230"/>
  <c r="U229"/>
  <c r="S229"/>
  <c r="Q229"/>
  <c r="T229"/>
  <c r="R229"/>
  <c r="R225" i="3"/>
  <c r="Q225"/>
  <c r="M226"/>
  <c r="O225"/>
  <c r="P225"/>
  <c r="N225"/>
  <c r="AM39" s="1"/>
  <c r="AF38" i="5" s="1"/>
  <c r="C225" i="3"/>
  <c r="D225" s="1"/>
  <c r="E225" s="1"/>
  <c r="B226"/>
  <c r="O246" i="5" l="1"/>
  <c r="N246"/>
  <c r="AN39" i="3"/>
  <c r="AG38" i="5" s="1"/>
  <c r="AU225" i="3"/>
  <c r="AT229"/>
  <c r="F230" i="4"/>
  <c r="T230"/>
  <c r="R230"/>
  <c r="P231"/>
  <c r="U230"/>
  <c r="S230"/>
  <c r="Q230"/>
  <c r="E231"/>
  <c r="G230"/>
  <c r="H230" s="1"/>
  <c r="R226" i="3"/>
  <c r="Q226"/>
  <c r="M227"/>
  <c r="P226"/>
  <c r="O226"/>
  <c r="N226"/>
  <c r="AM40" s="1"/>
  <c r="AF39" i="5" s="1"/>
  <c r="C226" i="3"/>
  <c r="D226" s="1"/>
  <c r="E226" s="1"/>
  <c r="B227"/>
  <c r="O247" i="5" l="1"/>
  <c r="N247"/>
  <c r="AT230" i="3"/>
  <c r="AN40"/>
  <c r="AG39" i="5" s="1"/>
  <c r="AU226" i="3"/>
  <c r="F231" i="4"/>
  <c r="G231" s="1"/>
  <c r="H231" s="1"/>
  <c r="E232"/>
  <c r="P232"/>
  <c r="U231"/>
  <c r="S231"/>
  <c r="Q231"/>
  <c r="T231"/>
  <c r="R231"/>
  <c r="R227" i="3"/>
  <c r="Q227"/>
  <c r="M228"/>
  <c r="O227"/>
  <c r="P227"/>
  <c r="N227"/>
  <c r="AM41" s="1"/>
  <c r="AF40" i="5" s="1"/>
  <c r="C227" i="3"/>
  <c r="D227" s="1"/>
  <c r="E227" s="1"/>
  <c r="B228"/>
  <c r="O248" i="5" l="1"/>
  <c r="N248"/>
  <c r="AN41" i="3"/>
  <c r="AG40" i="5" s="1"/>
  <c r="AU227" i="3"/>
  <c r="AT231"/>
  <c r="F232" i="4"/>
  <c r="T232"/>
  <c r="R232"/>
  <c r="P233"/>
  <c r="U232"/>
  <c r="S232"/>
  <c r="Q232"/>
  <c r="E233"/>
  <c r="G232"/>
  <c r="H232" s="1"/>
  <c r="R228" i="3"/>
  <c r="Q228"/>
  <c r="M229"/>
  <c r="P228"/>
  <c r="O228"/>
  <c r="N228"/>
  <c r="AM42" s="1"/>
  <c r="AF41" i="5" s="1"/>
  <c r="C228" i="3"/>
  <c r="D228" s="1"/>
  <c r="E228" s="1"/>
  <c r="B229"/>
  <c r="O249" i="5" l="1"/>
  <c r="N249"/>
  <c r="AT232" i="3"/>
  <c r="AN42"/>
  <c r="AG41" i="5" s="1"/>
  <c r="AU228" i="3"/>
  <c r="F233" i="4"/>
  <c r="G233" s="1"/>
  <c r="H233" s="1"/>
  <c r="E234"/>
  <c r="P234"/>
  <c r="U233"/>
  <c r="S233"/>
  <c r="Q233"/>
  <c r="T233"/>
  <c r="R233"/>
  <c r="R229" i="3"/>
  <c r="Q229"/>
  <c r="M230"/>
  <c r="O229"/>
  <c r="P229"/>
  <c r="N229"/>
  <c r="AM43" s="1"/>
  <c r="AF42" i="5" s="1"/>
  <c r="C229" i="3"/>
  <c r="D229" s="1"/>
  <c r="E229" s="1"/>
  <c r="B230"/>
  <c r="O250" i="5" l="1"/>
  <c r="N250"/>
  <c r="AN43" i="3"/>
  <c r="AG42" i="5" s="1"/>
  <c r="AU229" i="3"/>
  <c r="AT233"/>
  <c r="F234" i="4"/>
  <c r="T234"/>
  <c r="R234"/>
  <c r="P235"/>
  <c r="U234"/>
  <c r="S234"/>
  <c r="Q234"/>
  <c r="E235"/>
  <c r="G234"/>
  <c r="H234" s="1"/>
  <c r="R230" i="3"/>
  <c r="Q230"/>
  <c r="M231"/>
  <c r="P230"/>
  <c r="O230"/>
  <c r="N230"/>
  <c r="AM44" s="1"/>
  <c r="AF43" i="5" s="1"/>
  <c r="C230" i="3"/>
  <c r="D230" s="1"/>
  <c r="E230" s="1"/>
  <c r="B231"/>
  <c r="O251" i="5" l="1"/>
  <c r="N251"/>
  <c r="AT234" i="3"/>
  <c r="AN44"/>
  <c r="AG43" i="5" s="1"/>
  <c r="AU230" i="3"/>
  <c r="F235" i="4"/>
  <c r="G235" s="1"/>
  <c r="H235" s="1"/>
  <c r="E236"/>
  <c r="P236"/>
  <c r="U235"/>
  <c r="S235"/>
  <c r="Q235"/>
  <c r="T235"/>
  <c r="R235"/>
  <c r="R231" i="3"/>
  <c r="Q231"/>
  <c r="M232"/>
  <c r="O231"/>
  <c r="P231"/>
  <c r="N231"/>
  <c r="AM45" s="1"/>
  <c r="AF44" i="5" s="1"/>
  <c r="C231" i="3"/>
  <c r="D231" s="1"/>
  <c r="E231" s="1"/>
  <c r="B232"/>
  <c r="O252" i="5" l="1"/>
  <c r="N252"/>
  <c r="AN45" i="3"/>
  <c r="AG44" i="5" s="1"/>
  <c r="AU231" i="3"/>
  <c r="AT235"/>
  <c r="F236" i="4"/>
  <c r="T236"/>
  <c r="R236"/>
  <c r="P237"/>
  <c r="U236"/>
  <c r="S236"/>
  <c r="Q236"/>
  <c r="E237"/>
  <c r="G236"/>
  <c r="H236" s="1"/>
  <c r="R232" i="3"/>
  <c r="Q232"/>
  <c r="M233"/>
  <c r="P232"/>
  <c r="O232"/>
  <c r="N232"/>
  <c r="AM46" s="1"/>
  <c r="AF45" i="5" s="1"/>
  <c r="C232" i="3"/>
  <c r="D232" s="1"/>
  <c r="E232" s="1"/>
  <c r="B233"/>
  <c r="O253" i="5" l="1"/>
  <c r="N253"/>
  <c r="AT236" i="3"/>
  <c r="AN46"/>
  <c r="AG45" i="5" s="1"/>
  <c r="AU232" i="3"/>
  <c r="F237" i="4"/>
  <c r="G237" s="1"/>
  <c r="H237" s="1"/>
  <c r="E238"/>
  <c r="P238"/>
  <c r="U237"/>
  <c r="S237"/>
  <c r="Q237"/>
  <c r="T237"/>
  <c r="R237"/>
  <c r="R233" i="3"/>
  <c r="Q233"/>
  <c r="M234"/>
  <c r="O233"/>
  <c r="P233"/>
  <c r="N233"/>
  <c r="AM47" s="1"/>
  <c r="AF46" i="5" s="1"/>
  <c r="C233" i="3"/>
  <c r="D233" s="1"/>
  <c r="E233" s="1"/>
  <c r="B234"/>
  <c r="O254" i="5" l="1"/>
  <c r="N254"/>
  <c r="AN47" i="3"/>
  <c r="AG46" i="5" s="1"/>
  <c r="AU233" i="3"/>
  <c r="AT237"/>
  <c r="F238" i="4"/>
  <c r="T238"/>
  <c r="R238"/>
  <c r="P239"/>
  <c r="U238"/>
  <c r="S238"/>
  <c r="Q238"/>
  <c r="E239"/>
  <c r="G238"/>
  <c r="H238" s="1"/>
  <c r="R234" i="3"/>
  <c r="Q234"/>
  <c r="M235"/>
  <c r="P234"/>
  <c r="O234"/>
  <c r="N234"/>
  <c r="AM48" s="1"/>
  <c r="AF47" i="5" s="1"/>
  <c r="C234" i="3"/>
  <c r="D234" s="1"/>
  <c r="E234" s="1"/>
  <c r="B235"/>
  <c r="O255" i="5" l="1"/>
  <c r="N255"/>
  <c r="AT238" i="3"/>
  <c r="AN48"/>
  <c r="AG47" i="5" s="1"/>
  <c r="AU234" i="3"/>
  <c r="F239" i="4"/>
  <c r="G239" s="1"/>
  <c r="H239" s="1"/>
  <c r="E240"/>
  <c r="P240"/>
  <c r="U239"/>
  <c r="S239"/>
  <c r="Q239"/>
  <c r="T239"/>
  <c r="R239"/>
  <c r="R235" i="3"/>
  <c r="Q235"/>
  <c r="M236"/>
  <c r="O235"/>
  <c r="P235"/>
  <c r="N235"/>
  <c r="AM49" s="1"/>
  <c r="AF48" i="5" s="1"/>
  <c r="C235" i="3"/>
  <c r="D235" s="1"/>
  <c r="E235" s="1"/>
  <c r="B236"/>
  <c r="O256" i="5" l="1"/>
  <c r="N256"/>
  <c r="AN49" i="3"/>
  <c r="AG48" i="5" s="1"/>
  <c r="AU235" i="3"/>
  <c r="AT239"/>
  <c r="F240" i="4"/>
  <c r="T240"/>
  <c r="R240"/>
  <c r="P241"/>
  <c r="U240"/>
  <c r="S240"/>
  <c r="Q240"/>
  <c r="E241"/>
  <c r="G240"/>
  <c r="H240" s="1"/>
  <c r="R236" i="3"/>
  <c r="Q236"/>
  <c r="M237"/>
  <c r="P236"/>
  <c r="O236"/>
  <c r="N236"/>
  <c r="AM50" s="1"/>
  <c r="AF49" i="5" s="1"/>
  <c r="C236" i="3"/>
  <c r="D236" s="1"/>
  <c r="E236" s="1"/>
  <c r="B237"/>
  <c r="O257" i="5" l="1"/>
  <c r="N257"/>
  <c r="AT240" i="3"/>
  <c r="AN50"/>
  <c r="AG49" i="5" s="1"/>
  <c r="AU236" i="3"/>
  <c r="F241" i="4"/>
  <c r="G241" s="1"/>
  <c r="H241" s="1"/>
  <c r="E242"/>
  <c r="P242"/>
  <c r="U241"/>
  <c r="S241"/>
  <c r="Q241"/>
  <c r="T241"/>
  <c r="R241"/>
  <c r="R237" i="3"/>
  <c r="Q237"/>
  <c r="M238"/>
  <c r="O237"/>
  <c r="P237"/>
  <c r="N237"/>
  <c r="AM51" s="1"/>
  <c r="AF50" i="5" s="1"/>
  <c r="C237" i="3"/>
  <c r="D237" s="1"/>
  <c r="E237" s="1"/>
  <c r="B238"/>
  <c r="O258" i="5" l="1"/>
  <c r="N258"/>
  <c r="AN51" i="3"/>
  <c r="AG50" i="5" s="1"/>
  <c r="AU237" i="3"/>
  <c r="AT241"/>
  <c r="F242" i="4"/>
  <c r="T242"/>
  <c r="R242"/>
  <c r="P243"/>
  <c r="U242"/>
  <c r="S242"/>
  <c r="Q242"/>
  <c r="E243"/>
  <c r="G242"/>
  <c r="H242" s="1"/>
  <c r="R238" i="3"/>
  <c r="Q238"/>
  <c r="M239"/>
  <c r="P238"/>
  <c r="O238"/>
  <c r="N238"/>
  <c r="AM52" s="1"/>
  <c r="AF51" i="5" s="1"/>
  <c r="C238" i="3"/>
  <c r="D238" s="1"/>
  <c r="E238" s="1"/>
  <c r="B239"/>
  <c r="O259" i="5" l="1"/>
  <c r="N259"/>
  <c r="AT242" i="3"/>
  <c r="AN52"/>
  <c r="AG51" i="5" s="1"/>
  <c r="AU238" i="3"/>
  <c r="F243" i="4"/>
  <c r="G243" s="1"/>
  <c r="H243" s="1"/>
  <c r="E244"/>
  <c r="P244"/>
  <c r="U243"/>
  <c r="S243"/>
  <c r="Q243"/>
  <c r="T243"/>
  <c r="R243"/>
  <c r="R239" i="3"/>
  <c r="Q239"/>
  <c r="M240"/>
  <c r="O239"/>
  <c r="P239"/>
  <c r="N239"/>
  <c r="AM53" s="1"/>
  <c r="AF52" i="5" s="1"/>
  <c r="C239" i="3"/>
  <c r="D239" s="1"/>
  <c r="E239" s="1"/>
  <c r="B240"/>
  <c r="O260" i="5" l="1"/>
  <c r="N260"/>
  <c r="AN53" i="3"/>
  <c r="AG52" i="5" s="1"/>
  <c r="AU239" i="3"/>
  <c r="AT243"/>
  <c r="F244" i="4"/>
  <c r="T244"/>
  <c r="R244"/>
  <c r="P245"/>
  <c r="U244"/>
  <c r="S244"/>
  <c r="Q244"/>
  <c r="E245"/>
  <c r="G244"/>
  <c r="H244" s="1"/>
  <c r="R240" i="3"/>
  <c r="Q240"/>
  <c r="M241"/>
  <c r="P240"/>
  <c r="O240"/>
  <c r="N240"/>
  <c r="AM54" s="1"/>
  <c r="AF53" i="5" s="1"/>
  <c r="C240" i="3"/>
  <c r="D240" s="1"/>
  <c r="E240" s="1"/>
  <c r="B241"/>
  <c r="O261" i="5" l="1"/>
  <c r="N261"/>
  <c r="AT244" i="3"/>
  <c r="AN54"/>
  <c r="AG53" i="5" s="1"/>
  <c r="AU240" i="3"/>
  <c r="F245" i="4"/>
  <c r="G245" s="1"/>
  <c r="H245" s="1"/>
  <c r="E246"/>
  <c r="P246"/>
  <c r="U245"/>
  <c r="S245"/>
  <c r="Q245"/>
  <c r="T245"/>
  <c r="R245"/>
  <c r="R241" i="3"/>
  <c r="Q241"/>
  <c r="M242"/>
  <c r="O241"/>
  <c r="P241"/>
  <c r="N241"/>
  <c r="AM55" s="1"/>
  <c r="AF54" i="5" s="1"/>
  <c r="C241" i="3"/>
  <c r="D241" s="1"/>
  <c r="E241" s="1"/>
  <c r="B242"/>
  <c r="O262" i="5" l="1"/>
  <c r="N262"/>
  <c r="AN55" i="3"/>
  <c r="AG54" i="5" s="1"/>
  <c r="AU241" i="3"/>
  <c r="AT245"/>
  <c r="F246" i="4"/>
  <c r="T246"/>
  <c r="R246"/>
  <c r="P247"/>
  <c r="U246"/>
  <c r="S246"/>
  <c r="Q246"/>
  <c r="E247"/>
  <c r="G246"/>
  <c r="H246" s="1"/>
  <c r="R242" i="3"/>
  <c r="Q242"/>
  <c r="M243"/>
  <c r="P242"/>
  <c r="O242"/>
  <c r="N242"/>
  <c r="AM56" s="1"/>
  <c r="AF55" i="5" s="1"/>
  <c r="C242" i="3"/>
  <c r="D242" s="1"/>
  <c r="E242" s="1"/>
  <c r="B243"/>
  <c r="O263" i="5" l="1"/>
  <c r="N263"/>
  <c r="AT246" i="3"/>
  <c r="AN56"/>
  <c r="AG55" i="5" s="1"/>
  <c r="AU242" i="3"/>
  <c r="F247" i="4"/>
  <c r="G247" s="1"/>
  <c r="H247" s="1"/>
  <c r="E248"/>
  <c r="P248"/>
  <c r="U247"/>
  <c r="S247"/>
  <c r="Q247"/>
  <c r="T247"/>
  <c r="R247"/>
  <c r="R243" i="3"/>
  <c r="Q243"/>
  <c r="M244"/>
  <c r="O243"/>
  <c r="P243"/>
  <c r="N243"/>
  <c r="AM57" s="1"/>
  <c r="AF56" i="5" s="1"/>
  <c r="C243" i="3"/>
  <c r="D243" s="1"/>
  <c r="E243" s="1"/>
  <c r="B244"/>
  <c r="O264" i="5" l="1"/>
  <c r="N264"/>
  <c r="AN57" i="3"/>
  <c r="AG56" i="5" s="1"/>
  <c r="AU243" i="3"/>
  <c r="AT247"/>
  <c r="F248" i="4"/>
  <c r="T248"/>
  <c r="R248"/>
  <c r="P249"/>
  <c r="U248"/>
  <c r="S248"/>
  <c r="Q248"/>
  <c r="E249"/>
  <c r="G248"/>
  <c r="H248" s="1"/>
  <c r="R244" i="3"/>
  <c r="Q244"/>
  <c r="M245"/>
  <c r="P244"/>
  <c r="O244"/>
  <c r="N244"/>
  <c r="AM58" s="1"/>
  <c r="AF57" i="5" s="1"/>
  <c r="C244" i="3"/>
  <c r="D244" s="1"/>
  <c r="E244" s="1"/>
  <c r="B245"/>
  <c r="O265" i="5" l="1"/>
  <c r="N265"/>
  <c r="AT248" i="3"/>
  <c r="AN58"/>
  <c r="AG57" i="5" s="1"/>
  <c r="AU244" i="3"/>
  <c r="F249" i="4"/>
  <c r="G249" s="1"/>
  <c r="H249" s="1"/>
  <c r="E250"/>
  <c r="P250"/>
  <c r="U249"/>
  <c r="S249"/>
  <c r="Q249"/>
  <c r="T249"/>
  <c r="R249"/>
  <c r="R245" i="3"/>
  <c r="Q245"/>
  <c r="M246"/>
  <c r="O245"/>
  <c r="P245"/>
  <c r="N245"/>
  <c r="AM59" s="1"/>
  <c r="AF58" i="5" s="1"/>
  <c r="C245" i="3"/>
  <c r="D245" s="1"/>
  <c r="E245" s="1"/>
  <c r="B246"/>
  <c r="O266" i="5" l="1"/>
  <c r="N266"/>
  <c r="AN59" i="3"/>
  <c r="AG58" i="5" s="1"/>
  <c r="AU245" i="3"/>
  <c r="AT249"/>
  <c r="F250" i="4"/>
  <c r="T250"/>
  <c r="R250"/>
  <c r="P251"/>
  <c r="U250"/>
  <c r="S250"/>
  <c r="Q250"/>
  <c r="E251"/>
  <c r="G250"/>
  <c r="H250" s="1"/>
  <c r="R246" i="3"/>
  <c r="Q246"/>
  <c r="M247"/>
  <c r="P246"/>
  <c r="O246"/>
  <c r="N246"/>
  <c r="AM60" s="1"/>
  <c r="AF59" i="5" s="1"/>
  <c r="C246" i="3"/>
  <c r="D246" s="1"/>
  <c r="E246" s="1"/>
  <c r="B247"/>
  <c r="O267" i="5" l="1"/>
  <c r="N267"/>
  <c r="AT250" i="3"/>
  <c r="AN60"/>
  <c r="AG59" i="5" s="1"/>
  <c r="AU246" i="3"/>
  <c r="F251" i="4"/>
  <c r="G251" s="1"/>
  <c r="H251" s="1"/>
  <c r="E252"/>
  <c r="P252"/>
  <c r="U251"/>
  <c r="S251"/>
  <c r="Q251"/>
  <c r="T251"/>
  <c r="R251"/>
  <c r="R247" i="3"/>
  <c r="Q247"/>
  <c r="M248"/>
  <c r="O247"/>
  <c r="P247"/>
  <c r="N247"/>
  <c r="AM61" s="1"/>
  <c r="AF60" i="5" s="1"/>
  <c r="C247" i="3"/>
  <c r="D247" s="1"/>
  <c r="E247" s="1"/>
  <c r="B248"/>
  <c r="O268" i="5" l="1"/>
  <c r="N268"/>
  <c r="AN61" i="3"/>
  <c r="AG60" i="5" s="1"/>
  <c r="AU247" i="3"/>
  <c r="AT251"/>
  <c r="F252" i="4"/>
  <c r="T252"/>
  <c r="R252"/>
  <c r="P253"/>
  <c r="U252"/>
  <c r="S252"/>
  <c r="Q252"/>
  <c r="E253"/>
  <c r="G252"/>
  <c r="H252" s="1"/>
  <c r="R248" i="3"/>
  <c r="Q248"/>
  <c r="M249"/>
  <c r="P248"/>
  <c r="O248"/>
  <c r="N248"/>
  <c r="AM62" s="1"/>
  <c r="AF61" i="5" s="1"/>
  <c r="C248" i="3"/>
  <c r="D248" s="1"/>
  <c r="E248" s="1"/>
  <c r="B249"/>
  <c r="O269" i="5" l="1"/>
  <c r="N269"/>
  <c r="AT252" i="3"/>
  <c r="AN62"/>
  <c r="AG61" i="5" s="1"/>
  <c r="AU248" i="3"/>
  <c r="F253" i="4"/>
  <c r="G253" s="1"/>
  <c r="H253" s="1"/>
  <c r="E254"/>
  <c r="P254"/>
  <c r="U253"/>
  <c r="S253"/>
  <c r="Q253"/>
  <c r="T253"/>
  <c r="R253"/>
  <c r="R249" i="3"/>
  <c r="Q249"/>
  <c r="M250"/>
  <c r="O249"/>
  <c r="P249"/>
  <c r="N249"/>
  <c r="AM63" s="1"/>
  <c r="AF62" i="5" s="1"/>
  <c r="C249" i="3"/>
  <c r="D249" s="1"/>
  <c r="E249" s="1"/>
  <c r="B250"/>
  <c r="O270" i="5" l="1"/>
  <c r="N270"/>
  <c r="AN63" i="3"/>
  <c r="AG62" i="5" s="1"/>
  <c r="AU249" i="3"/>
  <c r="AT253"/>
  <c r="F254" i="4"/>
  <c r="T254"/>
  <c r="R254"/>
  <c r="P255"/>
  <c r="U254"/>
  <c r="S254"/>
  <c r="Q254"/>
  <c r="E255"/>
  <c r="G254"/>
  <c r="H254" s="1"/>
  <c r="R250" i="3"/>
  <c r="Q250"/>
  <c r="M251"/>
  <c r="P250"/>
  <c r="O250"/>
  <c r="N250"/>
  <c r="AM64" s="1"/>
  <c r="AF63" i="5" s="1"/>
  <c r="C250" i="3"/>
  <c r="D250" s="1"/>
  <c r="E250" s="1"/>
  <c r="B251"/>
  <c r="O271" i="5" l="1"/>
  <c r="N271"/>
  <c r="AT254" i="3"/>
  <c r="AN64"/>
  <c r="AG63" i="5" s="1"/>
  <c r="AU250" i="3"/>
  <c r="F255" i="4"/>
  <c r="G255" s="1"/>
  <c r="H255" s="1"/>
  <c r="E256"/>
  <c r="P256"/>
  <c r="U255"/>
  <c r="S255"/>
  <c r="Q255"/>
  <c r="T255"/>
  <c r="R255"/>
  <c r="R251" i="3"/>
  <c r="Q251"/>
  <c r="M252"/>
  <c r="O251"/>
  <c r="P251"/>
  <c r="N251"/>
  <c r="AP5" s="1"/>
  <c r="AI4" i="5" s="1"/>
  <c r="C251" i="3"/>
  <c r="D251" s="1"/>
  <c r="E251" s="1"/>
  <c r="B252"/>
  <c r="O272" i="5" l="1"/>
  <c r="N272"/>
  <c r="AQ5" i="3"/>
  <c r="AJ4" i="5" s="1"/>
  <c r="AU251" i="3"/>
  <c r="AT255"/>
  <c r="F256" i="4"/>
  <c r="T256"/>
  <c r="R256"/>
  <c r="P257"/>
  <c r="U256"/>
  <c r="S256"/>
  <c r="Q256"/>
  <c r="E257"/>
  <c r="G256"/>
  <c r="H256" s="1"/>
  <c r="R252" i="3"/>
  <c r="Q252"/>
  <c r="M253"/>
  <c r="P252"/>
  <c r="O252"/>
  <c r="N252"/>
  <c r="AP6" s="1"/>
  <c r="AI5" i="5" s="1"/>
  <c r="C252" i="3"/>
  <c r="D252" s="1"/>
  <c r="E252" s="1"/>
  <c r="B253"/>
  <c r="O273" i="5" l="1"/>
  <c r="N273"/>
  <c r="AT256" i="3"/>
  <c r="AQ6"/>
  <c r="AJ5" i="5" s="1"/>
  <c r="AU252" i="3"/>
  <c r="F257" i="4"/>
  <c r="G257" s="1"/>
  <c r="H257" s="1"/>
  <c r="E258"/>
  <c r="P258"/>
  <c r="U257"/>
  <c r="S257"/>
  <c r="Q257"/>
  <c r="T257"/>
  <c r="R257"/>
  <c r="R253" i="3"/>
  <c r="Q253"/>
  <c r="M254"/>
  <c r="O253"/>
  <c r="P253"/>
  <c r="N253"/>
  <c r="AP7" s="1"/>
  <c r="AI6" i="5" s="1"/>
  <c r="C253" i="3"/>
  <c r="D253" s="1"/>
  <c r="E253" s="1"/>
  <c r="B254"/>
  <c r="O274" i="5" l="1"/>
  <c r="N274"/>
  <c r="AQ7" i="3"/>
  <c r="AJ6" i="5" s="1"/>
  <c r="AU253" i="3"/>
  <c r="AT257"/>
  <c r="F258" i="4"/>
  <c r="T258"/>
  <c r="R258"/>
  <c r="P259"/>
  <c r="U258"/>
  <c r="S258"/>
  <c r="Q258"/>
  <c r="E259"/>
  <c r="G258"/>
  <c r="H258" s="1"/>
  <c r="R254" i="3"/>
  <c r="Q254"/>
  <c r="M255"/>
  <c r="P254"/>
  <c r="O254"/>
  <c r="N254"/>
  <c r="AP8" s="1"/>
  <c r="AI7" i="5" s="1"/>
  <c r="C254" i="3"/>
  <c r="D254" s="1"/>
  <c r="E254" s="1"/>
  <c r="B255"/>
  <c r="O275" i="5" l="1"/>
  <c r="N275"/>
  <c r="AT258" i="3"/>
  <c r="AQ8"/>
  <c r="AJ7" i="5" s="1"/>
  <c r="AU254" i="3"/>
  <c r="F259" i="4"/>
  <c r="G259" s="1"/>
  <c r="H259" s="1"/>
  <c r="E260"/>
  <c r="P260"/>
  <c r="U259"/>
  <c r="S259"/>
  <c r="Q259"/>
  <c r="T259"/>
  <c r="R259"/>
  <c r="R255" i="3"/>
  <c r="Q255"/>
  <c r="M256"/>
  <c r="O255"/>
  <c r="P255"/>
  <c r="N255"/>
  <c r="AP9" s="1"/>
  <c r="AI8" i="5" s="1"/>
  <c r="C255" i="3"/>
  <c r="D255" s="1"/>
  <c r="E255" s="1"/>
  <c r="B256"/>
  <c r="O276" i="5" l="1"/>
  <c r="N276"/>
  <c r="AQ9" i="3"/>
  <c r="AJ8" i="5" s="1"/>
  <c r="AU255" i="3"/>
  <c r="AT259"/>
  <c r="F260" i="4"/>
  <c r="T260"/>
  <c r="R260"/>
  <c r="P261"/>
  <c r="U260"/>
  <c r="S260"/>
  <c r="Q260"/>
  <c r="E261"/>
  <c r="G260"/>
  <c r="H260" s="1"/>
  <c r="R256" i="3"/>
  <c r="Q256"/>
  <c r="M257"/>
  <c r="P256"/>
  <c r="O256"/>
  <c r="N256"/>
  <c r="AP10" s="1"/>
  <c r="AI9" i="5" s="1"/>
  <c r="C256" i="3"/>
  <c r="D256" s="1"/>
  <c r="E256" s="1"/>
  <c r="B257"/>
  <c r="O277" i="5" l="1"/>
  <c r="N277"/>
  <c r="AT260" i="3"/>
  <c r="AQ10"/>
  <c r="AJ9" i="5" s="1"/>
  <c r="AU256" i="3"/>
  <c r="F261" i="4"/>
  <c r="G261" s="1"/>
  <c r="H261" s="1"/>
  <c r="E262"/>
  <c r="P262"/>
  <c r="U261"/>
  <c r="S261"/>
  <c r="Q261"/>
  <c r="T261"/>
  <c r="R261"/>
  <c r="R257" i="3"/>
  <c r="Q257"/>
  <c r="M258"/>
  <c r="O257"/>
  <c r="P257"/>
  <c r="N257"/>
  <c r="AP11" s="1"/>
  <c r="AI10" i="5" s="1"/>
  <c r="C257" i="3"/>
  <c r="D257" s="1"/>
  <c r="E257" s="1"/>
  <c r="B258"/>
  <c r="O278" i="5" l="1"/>
  <c r="N278"/>
  <c r="AQ11" i="3"/>
  <c r="AJ10" i="5" s="1"/>
  <c r="AU257" i="3"/>
  <c r="AT261"/>
  <c r="F262" i="4"/>
  <c r="T262"/>
  <c r="R262"/>
  <c r="P263"/>
  <c r="U262"/>
  <c r="S262"/>
  <c r="Q262"/>
  <c r="E263"/>
  <c r="G262"/>
  <c r="H262" s="1"/>
  <c r="R258" i="3"/>
  <c r="Q258"/>
  <c r="M259"/>
  <c r="P258"/>
  <c r="O258"/>
  <c r="N258"/>
  <c r="AP12" s="1"/>
  <c r="AI11" i="5" s="1"/>
  <c r="C258" i="3"/>
  <c r="D258" s="1"/>
  <c r="E258" s="1"/>
  <c r="B259"/>
  <c r="O279" i="5" l="1"/>
  <c r="N279"/>
  <c r="AT262" i="3"/>
  <c r="AQ12"/>
  <c r="AJ11" i="5" s="1"/>
  <c r="AU258" i="3"/>
  <c r="F263" i="4"/>
  <c r="G263" s="1"/>
  <c r="H263" s="1"/>
  <c r="E264"/>
  <c r="P264"/>
  <c r="U263"/>
  <c r="S263"/>
  <c r="Q263"/>
  <c r="T263"/>
  <c r="R263"/>
  <c r="R259" i="3"/>
  <c r="Q259"/>
  <c r="M260"/>
  <c r="O259"/>
  <c r="P259"/>
  <c r="N259"/>
  <c r="AP13" s="1"/>
  <c r="AI12" i="5" s="1"/>
  <c r="C259" i="3"/>
  <c r="D259" s="1"/>
  <c r="E259" s="1"/>
  <c r="B260"/>
  <c r="O280" i="5" l="1"/>
  <c r="N280"/>
  <c r="AQ13" i="3"/>
  <c r="AJ12" i="5" s="1"/>
  <c r="AU259" i="3"/>
  <c r="AT263"/>
  <c r="F264" i="4"/>
  <c r="T264"/>
  <c r="R264"/>
  <c r="P265"/>
  <c r="U264"/>
  <c r="S264"/>
  <c r="Q264"/>
  <c r="E265"/>
  <c r="G264"/>
  <c r="H264" s="1"/>
  <c r="R260" i="3"/>
  <c r="Q260"/>
  <c r="M261"/>
  <c r="P260"/>
  <c r="O260"/>
  <c r="N260"/>
  <c r="AP14" s="1"/>
  <c r="AI13" i="5" s="1"/>
  <c r="C260" i="3"/>
  <c r="D260" s="1"/>
  <c r="E260" s="1"/>
  <c r="B261"/>
  <c r="O281" i="5" l="1"/>
  <c r="N281"/>
  <c r="AT264" i="3"/>
  <c r="AQ14"/>
  <c r="AJ13" i="5" s="1"/>
  <c r="AU260" i="3"/>
  <c r="F265" i="4"/>
  <c r="G265" s="1"/>
  <c r="H265" s="1"/>
  <c r="E266"/>
  <c r="P266"/>
  <c r="U265"/>
  <c r="S265"/>
  <c r="Q265"/>
  <c r="T265"/>
  <c r="R265"/>
  <c r="R261" i="3"/>
  <c r="Q261"/>
  <c r="M262"/>
  <c r="O261"/>
  <c r="P261"/>
  <c r="N261"/>
  <c r="AP15" s="1"/>
  <c r="AI14" i="5" s="1"/>
  <c r="C261" i="3"/>
  <c r="D261" s="1"/>
  <c r="E261" s="1"/>
  <c r="B262"/>
  <c r="O282" i="5" l="1"/>
  <c r="N282"/>
  <c r="AQ15" i="3"/>
  <c r="AJ14" i="5" s="1"/>
  <c r="AU261" i="3"/>
  <c r="AT265"/>
  <c r="F266" i="4"/>
  <c r="T266"/>
  <c r="R266"/>
  <c r="P267"/>
  <c r="U266"/>
  <c r="S266"/>
  <c r="Q266"/>
  <c r="E267"/>
  <c r="G266"/>
  <c r="H266" s="1"/>
  <c r="R262" i="3"/>
  <c r="Q262"/>
  <c r="M263"/>
  <c r="P262"/>
  <c r="O262"/>
  <c r="N262"/>
  <c r="AP16" s="1"/>
  <c r="AI15" i="5" s="1"/>
  <c r="C262" i="3"/>
  <c r="D262" s="1"/>
  <c r="E262" s="1"/>
  <c r="B263"/>
  <c r="O283" i="5" l="1"/>
  <c r="N283"/>
  <c r="AT266" i="3"/>
  <c r="AQ16"/>
  <c r="AJ15" i="5" s="1"/>
  <c r="AU262" i="3"/>
  <c r="F267" i="4"/>
  <c r="E268"/>
  <c r="G267"/>
  <c r="H267" s="1"/>
  <c r="P268"/>
  <c r="U267"/>
  <c r="S267"/>
  <c r="Q267"/>
  <c r="T267"/>
  <c r="R267"/>
  <c r="R263" i="3"/>
  <c r="Q263"/>
  <c r="M264"/>
  <c r="O263"/>
  <c r="P263"/>
  <c r="N263"/>
  <c r="AP17" s="1"/>
  <c r="AI16" i="5" s="1"/>
  <c r="C263" i="3"/>
  <c r="D263" s="1"/>
  <c r="E263" s="1"/>
  <c r="B264"/>
  <c r="O284" i="5" l="1"/>
  <c r="N284"/>
  <c r="AT267" i="3"/>
  <c r="AQ17"/>
  <c r="AJ16" i="5" s="1"/>
  <c r="AU263" i="3"/>
  <c r="T268" i="4"/>
  <c r="R268"/>
  <c r="P269"/>
  <c r="U268"/>
  <c r="S268"/>
  <c r="Q268"/>
  <c r="E269"/>
  <c r="F268"/>
  <c r="G268" s="1"/>
  <c r="H268" s="1"/>
  <c r="R264" i="3"/>
  <c r="Q264"/>
  <c r="M265"/>
  <c r="P264"/>
  <c r="O264"/>
  <c r="N264"/>
  <c r="AP18" s="1"/>
  <c r="AI17" i="5" s="1"/>
  <c r="C264" i="3"/>
  <c r="D264" s="1"/>
  <c r="E264" s="1"/>
  <c r="B265"/>
  <c r="O285" i="5" l="1"/>
  <c r="N285"/>
  <c r="AQ18" i="3"/>
  <c r="AJ17" i="5" s="1"/>
  <c r="AU264" i="3"/>
  <c r="AT268"/>
  <c r="F269" i="4"/>
  <c r="G269" s="1"/>
  <c r="H269" s="1"/>
  <c r="E270"/>
  <c r="P270"/>
  <c r="U269"/>
  <c r="S269"/>
  <c r="Q269"/>
  <c r="T269"/>
  <c r="R269"/>
  <c r="R265" i="3"/>
  <c r="Q265"/>
  <c r="M266"/>
  <c r="O265"/>
  <c r="P265"/>
  <c r="N265"/>
  <c r="AP19" s="1"/>
  <c r="AI18" i="5" s="1"/>
  <c r="C265" i="3"/>
  <c r="D265" s="1"/>
  <c r="E265" s="1"/>
  <c r="B266"/>
  <c r="O286" i="5" l="1"/>
  <c r="N286"/>
  <c r="AQ19" i="3"/>
  <c r="AJ18" i="5" s="1"/>
  <c r="AU265" i="3"/>
  <c r="AT269"/>
  <c r="F270" i="4"/>
  <c r="T270"/>
  <c r="R270"/>
  <c r="P271"/>
  <c r="U270"/>
  <c r="S270"/>
  <c r="Q270"/>
  <c r="E271"/>
  <c r="G270"/>
  <c r="H270" s="1"/>
  <c r="R266" i="3"/>
  <c r="Q266"/>
  <c r="M267"/>
  <c r="P266"/>
  <c r="O266"/>
  <c r="N266"/>
  <c r="AP20" s="1"/>
  <c r="AI19" i="5" s="1"/>
  <c r="C266" i="3"/>
  <c r="D266" s="1"/>
  <c r="E266" s="1"/>
  <c r="B267"/>
  <c r="O287" i="5" l="1"/>
  <c r="N287"/>
  <c r="AT270" i="3"/>
  <c r="AQ20"/>
  <c r="AJ19" i="5" s="1"/>
  <c r="AU266" i="3"/>
  <c r="F271" i="4"/>
  <c r="G271" s="1"/>
  <c r="H271" s="1"/>
  <c r="E272"/>
  <c r="P272"/>
  <c r="U271"/>
  <c r="S271"/>
  <c r="Q271"/>
  <c r="T271"/>
  <c r="R271"/>
  <c r="R267" i="3"/>
  <c r="Q267"/>
  <c r="M268"/>
  <c r="O267"/>
  <c r="P267"/>
  <c r="N267"/>
  <c r="AP21" s="1"/>
  <c r="AI20" i="5" s="1"/>
  <c r="C267" i="3"/>
  <c r="D267" s="1"/>
  <c r="E267" s="1"/>
  <c r="B268"/>
  <c r="O288" i="5" l="1"/>
  <c r="N288"/>
  <c r="AQ21" i="3"/>
  <c r="AJ20" i="5" s="1"/>
  <c r="AU267" i="3"/>
  <c r="AT271"/>
  <c r="F272" i="4"/>
  <c r="T272"/>
  <c r="R272"/>
  <c r="P273"/>
  <c r="U272"/>
  <c r="S272"/>
  <c r="Q272"/>
  <c r="E273"/>
  <c r="G272"/>
  <c r="H272" s="1"/>
  <c r="R268" i="3"/>
  <c r="Q268"/>
  <c r="M269"/>
  <c r="P268"/>
  <c r="O268"/>
  <c r="N268"/>
  <c r="AP22" s="1"/>
  <c r="AI21" i="5" s="1"/>
  <c r="C268" i="3"/>
  <c r="D268" s="1"/>
  <c r="E268" s="1"/>
  <c r="B269"/>
  <c r="O289" i="5" l="1"/>
  <c r="N289"/>
  <c r="AT272" i="3"/>
  <c r="AQ22"/>
  <c r="AJ21" i="5" s="1"/>
  <c r="AU268" i="3"/>
  <c r="F273" i="4"/>
  <c r="G273" s="1"/>
  <c r="H273" s="1"/>
  <c r="E274"/>
  <c r="P274"/>
  <c r="U273"/>
  <c r="S273"/>
  <c r="Q273"/>
  <c r="T273"/>
  <c r="R273"/>
  <c r="R269" i="3"/>
  <c r="Q269"/>
  <c r="M270"/>
  <c r="O269"/>
  <c r="P269"/>
  <c r="N269"/>
  <c r="AP23" s="1"/>
  <c r="AI22" i="5" s="1"/>
  <c r="C269" i="3"/>
  <c r="D269" s="1"/>
  <c r="E269" s="1"/>
  <c r="B270"/>
  <c r="O290" i="5" l="1"/>
  <c r="N290"/>
  <c r="AQ23" i="3"/>
  <c r="AJ22" i="5" s="1"/>
  <c r="AU269" i="3"/>
  <c r="AT273"/>
  <c r="F274" i="4"/>
  <c r="T274"/>
  <c r="R274"/>
  <c r="P275"/>
  <c r="U274"/>
  <c r="S274"/>
  <c r="Q274"/>
  <c r="E275"/>
  <c r="G274"/>
  <c r="H274" s="1"/>
  <c r="R270" i="3"/>
  <c r="Q270"/>
  <c r="M271"/>
  <c r="P270"/>
  <c r="O270"/>
  <c r="N270"/>
  <c r="AP24" s="1"/>
  <c r="AI23" i="5" s="1"/>
  <c r="C270" i="3"/>
  <c r="D270" s="1"/>
  <c r="E270" s="1"/>
  <c r="B271"/>
  <c r="O291" i="5" l="1"/>
  <c r="N291"/>
  <c r="AT274" i="3"/>
  <c r="AQ24"/>
  <c r="AJ23" i="5" s="1"/>
  <c r="AU270" i="3"/>
  <c r="F275" i="4"/>
  <c r="G275" s="1"/>
  <c r="H275" s="1"/>
  <c r="E276"/>
  <c r="P276"/>
  <c r="U275"/>
  <c r="S275"/>
  <c r="Q275"/>
  <c r="T275"/>
  <c r="R275"/>
  <c r="R271" i="3"/>
  <c r="Q271"/>
  <c r="M272"/>
  <c r="O271"/>
  <c r="P271"/>
  <c r="N271"/>
  <c r="AP25" s="1"/>
  <c r="AI24" i="5" s="1"/>
  <c r="C271" i="3"/>
  <c r="D271" s="1"/>
  <c r="E271" s="1"/>
  <c r="B272"/>
  <c r="O292" i="5" l="1"/>
  <c r="N292"/>
  <c r="AQ25" i="3"/>
  <c r="AJ24" i="5" s="1"/>
  <c r="AU271" i="3"/>
  <c r="AT275"/>
  <c r="F276" i="4"/>
  <c r="T276"/>
  <c r="R276"/>
  <c r="P277"/>
  <c r="U276"/>
  <c r="S276"/>
  <c r="Q276"/>
  <c r="E277"/>
  <c r="G276"/>
  <c r="H276" s="1"/>
  <c r="R272" i="3"/>
  <c r="Q272"/>
  <c r="M273"/>
  <c r="P272"/>
  <c r="O272"/>
  <c r="N272"/>
  <c r="AP26" s="1"/>
  <c r="AI25" i="5" s="1"/>
  <c r="C272" i="3"/>
  <c r="D272" s="1"/>
  <c r="E272" s="1"/>
  <c r="B273"/>
  <c r="O293" i="5" l="1"/>
  <c r="N293"/>
  <c r="AT276" i="3"/>
  <c r="AQ26"/>
  <c r="AJ25" i="5" s="1"/>
  <c r="AU272" i="3"/>
  <c r="F277" i="4"/>
  <c r="G277" s="1"/>
  <c r="H277" s="1"/>
  <c r="E278"/>
  <c r="P278"/>
  <c r="U277"/>
  <c r="S277"/>
  <c r="Q277"/>
  <c r="T277"/>
  <c r="R277"/>
  <c r="R273" i="3"/>
  <c r="Q273"/>
  <c r="M274"/>
  <c r="O273"/>
  <c r="P273"/>
  <c r="N273"/>
  <c r="AP27" s="1"/>
  <c r="AI26" i="5" s="1"/>
  <c r="C273" i="3"/>
  <c r="D273" s="1"/>
  <c r="E273" s="1"/>
  <c r="B274"/>
  <c r="O294" i="5" l="1"/>
  <c r="N294"/>
  <c r="AQ27" i="3"/>
  <c r="AJ26" i="5" s="1"/>
  <c r="AU273" i="3"/>
  <c r="AT277"/>
  <c r="F278" i="4"/>
  <c r="T278"/>
  <c r="R278"/>
  <c r="P279"/>
  <c r="U278"/>
  <c r="S278"/>
  <c r="Q278"/>
  <c r="E279"/>
  <c r="G278"/>
  <c r="H278" s="1"/>
  <c r="R274" i="3"/>
  <c r="Q274"/>
  <c r="M275"/>
  <c r="P274"/>
  <c r="O274"/>
  <c r="N274"/>
  <c r="AP28" s="1"/>
  <c r="AI27" i="5" s="1"/>
  <c r="C274" i="3"/>
  <c r="D274" s="1"/>
  <c r="E274" s="1"/>
  <c r="B275"/>
  <c r="O295" i="5" l="1"/>
  <c r="N295"/>
  <c r="AT278" i="3"/>
  <c r="AQ28"/>
  <c r="AJ27" i="5" s="1"/>
  <c r="AU274" i="3"/>
  <c r="F279" i="4"/>
  <c r="G279" s="1"/>
  <c r="H279" s="1"/>
  <c r="E280"/>
  <c r="P280"/>
  <c r="U279"/>
  <c r="S279"/>
  <c r="Q279"/>
  <c r="T279"/>
  <c r="R279"/>
  <c r="R275" i="3"/>
  <c r="Q275"/>
  <c r="M276"/>
  <c r="O275"/>
  <c r="P275"/>
  <c r="N275"/>
  <c r="AP29" s="1"/>
  <c r="AI28" i="5" s="1"/>
  <c r="C275" i="3"/>
  <c r="D275" s="1"/>
  <c r="E275" s="1"/>
  <c r="B276"/>
  <c r="O296" i="5" l="1"/>
  <c r="N296"/>
  <c r="AQ29" i="3"/>
  <c r="AJ28" i="5" s="1"/>
  <c r="AU275" i="3"/>
  <c r="AT279"/>
  <c r="F280" i="4"/>
  <c r="T280"/>
  <c r="R280"/>
  <c r="P281"/>
  <c r="U280"/>
  <c r="S280"/>
  <c r="Q280"/>
  <c r="E281"/>
  <c r="G280"/>
  <c r="H280" s="1"/>
  <c r="R276" i="3"/>
  <c r="Q276"/>
  <c r="M277"/>
  <c r="P276"/>
  <c r="O276"/>
  <c r="N276"/>
  <c r="AP30" s="1"/>
  <c r="AI29" i="5" s="1"/>
  <c r="C276" i="3"/>
  <c r="D276" s="1"/>
  <c r="E276" s="1"/>
  <c r="B277"/>
  <c r="O297" i="5" l="1"/>
  <c r="N297"/>
  <c r="AT280" i="3"/>
  <c r="AQ30"/>
  <c r="AJ29" i="5" s="1"/>
  <c r="AU276" i="3"/>
  <c r="F281" i="4"/>
  <c r="G281" s="1"/>
  <c r="H281" s="1"/>
  <c r="E282"/>
  <c r="P282"/>
  <c r="U281"/>
  <c r="S281"/>
  <c r="Q281"/>
  <c r="T281"/>
  <c r="R281"/>
  <c r="R277" i="3"/>
  <c r="Q277"/>
  <c r="M278"/>
  <c r="O277"/>
  <c r="P277"/>
  <c r="N277"/>
  <c r="AP31" s="1"/>
  <c r="AI30" i="5" s="1"/>
  <c r="C277" i="3"/>
  <c r="D277" s="1"/>
  <c r="E277" s="1"/>
  <c r="B278"/>
  <c r="O298" i="5" l="1"/>
  <c r="N298"/>
  <c r="AQ31" i="3"/>
  <c r="AJ30" i="5" s="1"/>
  <c r="AU277" i="3"/>
  <c r="AT281"/>
  <c r="F282" i="4"/>
  <c r="T282"/>
  <c r="R282"/>
  <c r="P283"/>
  <c r="U282"/>
  <c r="S282"/>
  <c r="Q282"/>
  <c r="E283"/>
  <c r="G282"/>
  <c r="H282" s="1"/>
  <c r="R278" i="3"/>
  <c r="Q278"/>
  <c r="M279"/>
  <c r="P278"/>
  <c r="O278"/>
  <c r="N278"/>
  <c r="AP32" s="1"/>
  <c r="AI31" i="5" s="1"/>
  <c r="C278" i="3"/>
  <c r="D278" s="1"/>
  <c r="E278" s="1"/>
  <c r="B279"/>
  <c r="O299" i="5" l="1"/>
  <c r="N299"/>
  <c r="AT282" i="3"/>
  <c r="AQ32"/>
  <c r="AJ31" i="5" s="1"/>
  <c r="AU278" i="3"/>
  <c r="F283" i="4"/>
  <c r="G283" s="1"/>
  <c r="H283" s="1"/>
  <c r="E284"/>
  <c r="P284"/>
  <c r="U283"/>
  <c r="S283"/>
  <c r="Q283"/>
  <c r="T283"/>
  <c r="R283"/>
  <c r="R279" i="3"/>
  <c r="Q279"/>
  <c r="M280"/>
  <c r="O279"/>
  <c r="P279"/>
  <c r="N279"/>
  <c r="AP33" s="1"/>
  <c r="AI32" i="5" s="1"/>
  <c r="C279" i="3"/>
  <c r="D279" s="1"/>
  <c r="E279" s="1"/>
  <c r="B280"/>
  <c r="O300" i="5" l="1"/>
  <c r="N300"/>
  <c r="AQ33" i="3"/>
  <c r="AJ32" i="5" s="1"/>
  <c r="AU279" i="3"/>
  <c r="AT283"/>
  <c r="F284" i="4"/>
  <c r="T284"/>
  <c r="R284"/>
  <c r="P285"/>
  <c r="U284"/>
  <c r="S284"/>
  <c r="Q284"/>
  <c r="E285"/>
  <c r="G284"/>
  <c r="H284" s="1"/>
  <c r="R280" i="3"/>
  <c r="Q280"/>
  <c r="M281"/>
  <c r="P280"/>
  <c r="O280"/>
  <c r="N280"/>
  <c r="AP34" s="1"/>
  <c r="AI33" i="5" s="1"/>
  <c r="C280" i="3"/>
  <c r="D280" s="1"/>
  <c r="E280" s="1"/>
  <c r="B281"/>
  <c r="O301" i="5" l="1"/>
  <c r="N301"/>
  <c r="AT284" i="3"/>
  <c r="AQ34"/>
  <c r="AJ33" i="5" s="1"/>
  <c r="AU280" i="3"/>
  <c r="F285" i="4"/>
  <c r="G285" s="1"/>
  <c r="H285" s="1"/>
  <c r="E286"/>
  <c r="P286"/>
  <c r="U285"/>
  <c r="S285"/>
  <c r="Q285"/>
  <c r="T285"/>
  <c r="R285"/>
  <c r="R281" i="3"/>
  <c r="Q281"/>
  <c r="M282"/>
  <c r="O281"/>
  <c r="P281"/>
  <c r="N281"/>
  <c r="AP35" s="1"/>
  <c r="AI34" i="5" s="1"/>
  <c r="C281" i="3"/>
  <c r="D281" s="1"/>
  <c r="E281" s="1"/>
  <c r="B282"/>
  <c r="O302" i="5" l="1"/>
  <c r="N302"/>
  <c r="AQ35" i="3"/>
  <c r="AJ34" i="5" s="1"/>
  <c r="AU281" i="3"/>
  <c r="AT285"/>
  <c r="F286" i="4"/>
  <c r="T286"/>
  <c r="R286"/>
  <c r="P287"/>
  <c r="U286"/>
  <c r="S286"/>
  <c r="Q286"/>
  <c r="E287"/>
  <c r="G286"/>
  <c r="H286" s="1"/>
  <c r="R282" i="3"/>
  <c r="Q282"/>
  <c r="M283"/>
  <c r="P282"/>
  <c r="O282"/>
  <c r="N282"/>
  <c r="AP36" s="1"/>
  <c r="AI35" i="5" s="1"/>
  <c r="C282" i="3"/>
  <c r="D282" s="1"/>
  <c r="E282" s="1"/>
  <c r="B283"/>
  <c r="O303" i="5" l="1"/>
  <c r="N303"/>
  <c r="AT286" i="3"/>
  <c r="AQ36"/>
  <c r="AJ35" i="5" s="1"/>
  <c r="AU282" i="3"/>
  <c r="F287" i="4"/>
  <c r="G287" s="1"/>
  <c r="H287" s="1"/>
  <c r="E288"/>
  <c r="P288"/>
  <c r="U287"/>
  <c r="S287"/>
  <c r="Q287"/>
  <c r="T287"/>
  <c r="R287"/>
  <c r="R283" i="3"/>
  <c r="Q283"/>
  <c r="M284"/>
  <c r="O283"/>
  <c r="P283"/>
  <c r="N283"/>
  <c r="AP37" s="1"/>
  <c r="AI36" i="5" s="1"/>
  <c r="C283" i="3"/>
  <c r="D283" s="1"/>
  <c r="E283" s="1"/>
  <c r="B284"/>
  <c r="O304" i="5" l="1"/>
  <c r="N304"/>
  <c r="AQ37" i="3"/>
  <c r="AJ36" i="5" s="1"/>
  <c r="AU283" i="3"/>
  <c r="AT287"/>
  <c r="F288" i="4"/>
  <c r="T288"/>
  <c r="R288"/>
  <c r="P289"/>
  <c r="U288"/>
  <c r="S288"/>
  <c r="Q288"/>
  <c r="E289"/>
  <c r="G288"/>
  <c r="H288" s="1"/>
  <c r="R284" i="3"/>
  <c r="Q284"/>
  <c r="M285"/>
  <c r="P284"/>
  <c r="O284"/>
  <c r="N284"/>
  <c r="AP38" s="1"/>
  <c r="AI37" i="5" s="1"/>
  <c r="C284" i="3"/>
  <c r="D284" s="1"/>
  <c r="E284" s="1"/>
  <c r="B285"/>
  <c r="O305" i="5" l="1"/>
  <c r="N305"/>
  <c r="AT288" i="3"/>
  <c r="AQ38"/>
  <c r="AJ37" i="5" s="1"/>
  <c r="AU284" i="3"/>
  <c r="F289" i="4"/>
  <c r="G289" s="1"/>
  <c r="H289" s="1"/>
  <c r="E290"/>
  <c r="P290"/>
  <c r="U289"/>
  <c r="S289"/>
  <c r="Q289"/>
  <c r="T289"/>
  <c r="R289"/>
  <c r="R285" i="3"/>
  <c r="Q285"/>
  <c r="M286"/>
  <c r="O285"/>
  <c r="P285"/>
  <c r="N285"/>
  <c r="AP39" s="1"/>
  <c r="AI38" i="5" s="1"/>
  <c r="C285" i="3"/>
  <c r="D285" s="1"/>
  <c r="E285" s="1"/>
  <c r="B286"/>
  <c r="O306" i="5" l="1"/>
  <c r="N306"/>
  <c r="AQ39" i="3"/>
  <c r="AJ38" i="5" s="1"/>
  <c r="AU285" i="3"/>
  <c r="AT289"/>
  <c r="F290" i="4"/>
  <c r="T290"/>
  <c r="R290"/>
  <c r="P291"/>
  <c r="U290"/>
  <c r="S290"/>
  <c r="Q290"/>
  <c r="E291"/>
  <c r="G290"/>
  <c r="H290" s="1"/>
  <c r="R286" i="3"/>
  <c r="Q286"/>
  <c r="M287"/>
  <c r="P286"/>
  <c r="O286"/>
  <c r="N286"/>
  <c r="AP40" s="1"/>
  <c r="AI39" i="5" s="1"/>
  <c r="C286" i="3"/>
  <c r="D286" s="1"/>
  <c r="E286" s="1"/>
  <c r="B287"/>
  <c r="O307" i="5" l="1"/>
  <c r="N307"/>
  <c r="AT290" i="3"/>
  <c r="AQ40"/>
  <c r="AJ39" i="5" s="1"/>
  <c r="AU286" i="3"/>
  <c r="F291" i="4"/>
  <c r="G291" s="1"/>
  <c r="H291" s="1"/>
  <c r="E292"/>
  <c r="P292"/>
  <c r="U291"/>
  <c r="S291"/>
  <c r="Q291"/>
  <c r="T291"/>
  <c r="R291"/>
  <c r="R287" i="3"/>
  <c r="Q287"/>
  <c r="M288"/>
  <c r="O287"/>
  <c r="P287"/>
  <c r="N287"/>
  <c r="AP41" s="1"/>
  <c r="AI40" i="5" s="1"/>
  <c r="C287" i="3"/>
  <c r="D287" s="1"/>
  <c r="E287" s="1"/>
  <c r="B288"/>
  <c r="O308" i="5" l="1"/>
  <c r="N308"/>
  <c r="AQ41" i="3"/>
  <c r="AJ40" i="5" s="1"/>
  <c r="AU287" i="3"/>
  <c r="AT291"/>
  <c r="F292" i="4"/>
  <c r="T292"/>
  <c r="R292"/>
  <c r="P293"/>
  <c r="U292"/>
  <c r="S292"/>
  <c r="Q292"/>
  <c r="E293"/>
  <c r="G292"/>
  <c r="H292" s="1"/>
  <c r="R288" i="3"/>
  <c r="Q288"/>
  <c r="M289"/>
  <c r="P288"/>
  <c r="O288"/>
  <c r="N288"/>
  <c r="AP42" s="1"/>
  <c r="AI41" i="5" s="1"/>
  <c r="C288" i="3"/>
  <c r="D288" s="1"/>
  <c r="E288" s="1"/>
  <c r="B289"/>
  <c r="O309" i="5" l="1"/>
  <c r="N309"/>
  <c r="AT292" i="3"/>
  <c r="AQ42"/>
  <c r="AJ41" i="5" s="1"/>
  <c r="AU288" i="3"/>
  <c r="F293" i="4"/>
  <c r="G293" s="1"/>
  <c r="H293" s="1"/>
  <c r="E294"/>
  <c r="P294"/>
  <c r="U293"/>
  <c r="S293"/>
  <c r="Q293"/>
  <c r="T293"/>
  <c r="R293"/>
  <c r="R289" i="3"/>
  <c r="Q289"/>
  <c r="M290"/>
  <c r="O289"/>
  <c r="P289"/>
  <c r="N289"/>
  <c r="AP43" s="1"/>
  <c r="AI42" i="5" s="1"/>
  <c r="C289" i="3"/>
  <c r="D289" s="1"/>
  <c r="E289" s="1"/>
  <c r="B290"/>
  <c r="O310" i="5" l="1"/>
  <c r="N310"/>
  <c r="AQ43" i="3"/>
  <c r="AJ42" i="5" s="1"/>
  <c r="AU289" i="3"/>
  <c r="AT293"/>
  <c r="F294" i="4"/>
  <c r="T294"/>
  <c r="R294"/>
  <c r="P295"/>
  <c r="U294"/>
  <c r="S294"/>
  <c r="Q294"/>
  <c r="E295"/>
  <c r="G294"/>
  <c r="H294" s="1"/>
  <c r="R290" i="3"/>
  <c r="Q290"/>
  <c r="M291"/>
  <c r="P290"/>
  <c r="O290"/>
  <c r="N290"/>
  <c r="AP44" s="1"/>
  <c r="AI43" i="5" s="1"/>
  <c r="C290" i="3"/>
  <c r="D290" s="1"/>
  <c r="E290" s="1"/>
  <c r="B291"/>
  <c r="O311" i="5" l="1"/>
  <c r="N311"/>
  <c r="AT294" i="3"/>
  <c r="AQ44"/>
  <c r="AJ43" i="5" s="1"/>
  <c r="AU290" i="3"/>
  <c r="F295" i="4"/>
  <c r="G295" s="1"/>
  <c r="H295" s="1"/>
  <c r="E296"/>
  <c r="P296"/>
  <c r="U295"/>
  <c r="S295"/>
  <c r="Q295"/>
  <c r="T295"/>
  <c r="R295"/>
  <c r="R291" i="3"/>
  <c r="Q291"/>
  <c r="M292"/>
  <c r="O291"/>
  <c r="P291"/>
  <c r="N291"/>
  <c r="AP45" s="1"/>
  <c r="AI44" i="5" s="1"/>
  <c r="C291" i="3"/>
  <c r="D291" s="1"/>
  <c r="E291" s="1"/>
  <c r="B292"/>
  <c r="O312" i="5" l="1"/>
  <c r="N312"/>
  <c r="AQ45" i="3"/>
  <c r="AJ44" i="5" s="1"/>
  <c r="AU291" i="3"/>
  <c r="AT295"/>
  <c r="F296" i="4"/>
  <c r="T296"/>
  <c r="R296"/>
  <c r="P297"/>
  <c r="U296"/>
  <c r="S296"/>
  <c r="Q296"/>
  <c r="E297"/>
  <c r="G296"/>
  <c r="H296" s="1"/>
  <c r="R292" i="3"/>
  <c r="Q292"/>
  <c r="M293"/>
  <c r="P292"/>
  <c r="O292"/>
  <c r="N292"/>
  <c r="AP46" s="1"/>
  <c r="AI45" i="5" s="1"/>
  <c r="C292" i="3"/>
  <c r="D292" s="1"/>
  <c r="E292" s="1"/>
  <c r="B293"/>
  <c r="O313" i="5" l="1"/>
  <c r="N313"/>
  <c r="AT296" i="3"/>
  <c r="AQ46"/>
  <c r="AJ45" i="5" s="1"/>
  <c r="AU292" i="3"/>
  <c r="F297" i="4"/>
  <c r="G297" s="1"/>
  <c r="H297" s="1"/>
  <c r="E298"/>
  <c r="P298"/>
  <c r="U297"/>
  <c r="S297"/>
  <c r="Q297"/>
  <c r="T297"/>
  <c r="R297"/>
  <c r="R293" i="3"/>
  <c r="Q293"/>
  <c r="M294"/>
  <c r="O293"/>
  <c r="P293"/>
  <c r="N293"/>
  <c r="AP47" s="1"/>
  <c r="AI46" i="5" s="1"/>
  <c r="C293" i="3"/>
  <c r="D293" s="1"/>
  <c r="E293" s="1"/>
  <c r="B294"/>
  <c r="O314" i="5" l="1"/>
  <c r="N314"/>
  <c r="AQ47" i="3"/>
  <c r="AJ46" i="5" s="1"/>
  <c r="AU293" i="3"/>
  <c r="AT297"/>
  <c r="F298" i="4"/>
  <c r="T298"/>
  <c r="R298"/>
  <c r="P299"/>
  <c r="U298"/>
  <c r="S298"/>
  <c r="Q298"/>
  <c r="E299"/>
  <c r="G298"/>
  <c r="H298" s="1"/>
  <c r="R294" i="3"/>
  <c r="Q294"/>
  <c r="M295"/>
  <c r="P294"/>
  <c r="O294"/>
  <c r="N294"/>
  <c r="AP48" s="1"/>
  <c r="AI47" i="5" s="1"/>
  <c r="C294" i="3"/>
  <c r="D294" s="1"/>
  <c r="E294" s="1"/>
  <c r="B295"/>
  <c r="O315" i="5" l="1"/>
  <c r="N315"/>
  <c r="AT298" i="3"/>
  <c r="AQ48"/>
  <c r="AJ47" i="5" s="1"/>
  <c r="AU294" i="3"/>
  <c r="F299" i="4"/>
  <c r="G299" s="1"/>
  <c r="H299" s="1"/>
  <c r="E300"/>
  <c r="P300"/>
  <c r="U299"/>
  <c r="S299"/>
  <c r="Q299"/>
  <c r="T299"/>
  <c r="R299"/>
  <c r="R295" i="3"/>
  <c r="Q295"/>
  <c r="M296"/>
  <c r="O295"/>
  <c r="P295"/>
  <c r="N295"/>
  <c r="AP49" s="1"/>
  <c r="AI48" i="5" s="1"/>
  <c r="C295" i="3"/>
  <c r="D295" s="1"/>
  <c r="E295" s="1"/>
  <c r="B296"/>
  <c r="O316" i="5" l="1"/>
  <c r="N316"/>
  <c r="AQ49" i="3"/>
  <c r="AJ48" i="5" s="1"/>
  <c r="AU295" i="3"/>
  <c r="AT299"/>
  <c r="F300" i="4"/>
  <c r="T300"/>
  <c r="R300"/>
  <c r="P301"/>
  <c r="U300"/>
  <c r="S300"/>
  <c r="Q300"/>
  <c r="E301"/>
  <c r="G300"/>
  <c r="H300" s="1"/>
  <c r="R296" i="3"/>
  <c r="Q296"/>
  <c r="M297"/>
  <c r="P296"/>
  <c r="O296"/>
  <c r="N296"/>
  <c r="AP50" s="1"/>
  <c r="AI49" i="5" s="1"/>
  <c r="C296" i="3"/>
  <c r="D296" s="1"/>
  <c r="E296" s="1"/>
  <c r="B297"/>
  <c r="O317" i="5" l="1"/>
  <c r="N317"/>
  <c r="AT300" i="3"/>
  <c r="AQ50"/>
  <c r="AJ49" i="5" s="1"/>
  <c r="AU296" i="3"/>
  <c r="F301" i="4"/>
  <c r="G301" s="1"/>
  <c r="H301" s="1"/>
  <c r="E302"/>
  <c r="P302"/>
  <c r="U301"/>
  <c r="S301"/>
  <c r="Q301"/>
  <c r="T301"/>
  <c r="R301"/>
  <c r="R297" i="3"/>
  <c r="Q297"/>
  <c r="M298"/>
  <c r="O297"/>
  <c r="P297"/>
  <c r="N297"/>
  <c r="AP51" s="1"/>
  <c r="AI50" i="5" s="1"/>
  <c r="C297" i="3"/>
  <c r="D297" s="1"/>
  <c r="E297" s="1"/>
  <c r="B298"/>
  <c r="O318" i="5" l="1"/>
  <c r="N318"/>
  <c r="AQ51" i="3"/>
  <c r="AJ50" i="5" s="1"/>
  <c r="AU297" i="3"/>
  <c r="AT301"/>
  <c r="F302" i="4"/>
  <c r="T302"/>
  <c r="R302"/>
  <c r="P303"/>
  <c r="U302"/>
  <c r="S302"/>
  <c r="Q302"/>
  <c r="E303"/>
  <c r="G302"/>
  <c r="H302" s="1"/>
  <c r="R298" i="3"/>
  <c r="Q298"/>
  <c r="M299"/>
  <c r="P298"/>
  <c r="O298"/>
  <c r="N298"/>
  <c r="AP52" s="1"/>
  <c r="AI51" i="5" s="1"/>
  <c r="C298" i="3"/>
  <c r="D298" s="1"/>
  <c r="E298" s="1"/>
  <c r="B299"/>
  <c r="O319" i="5" l="1"/>
  <c r="N319"/>
  <c r="AT302" i="3"/>
  <c r="AQ52"/>
  <c r="AJ51" i="5" s="1"/>
  <c r="AU298" i="3"/>
  <c r="F303" i="4"/>
  <c r="G303" s="1"/>
  <c r="H303" s="1"/>
  <c r="E304"/>
  <c r="P304"/>
  <c r="U303"/>
  <c r="S303"/>
  <c r="Q303"/>
  <c r="T303"/>
  <c r="R303"/>
  <c r="R299" i="3"/>
  <c r="Q299"/>
  <c r="M300"/>
  <c r="O299"/>
  <c r="P299"/>
  <c r="N299"/>
  <c r="AP53" s="1"/>
  <c r="AI52" i="5" s="1"/>
  <c r="C299" i="3"/>
  <c r="D299" s="1"/>
  <c r="E299" s="1"/>
  <c r="B300"/>
  <c r="O320" i="5" l="1"/>
  <c r="N320"/>
  <c r="AQ53" i="3"/>
  <c r="AJ52" i="5" s="1"/>
  <c r="AU299" i="3"/>
  <c r="AT303"/>
  <c r="F304" i="4"/>
  <c r="T304"/>
  <c r="R304"/>
  <c r="P305"/>
  <c r="U304"/>
  <c r="S304"/>
  <c r="Q304"/>
  <c r="E305"/>
  <c r="G304"/>
  <c r="H304" s="1"/>
  <c r="R300" i="3"/>
  <c r="Q300"/>
  <c r="M301"/>
  <c r="P300"/>
  <c r="O300"/>
  <c r="N300"/>
  <c r="AP54" s="1"/>
  <c r="AI53" i="5" s="1"/>
  <c r="C300" i="3"/>
  <c r="D300" s="1"/>
  <c r="E300" s="1"/>
  <c r="B301"/>
  <c r="O321" i="5" l="1"/>
  <c r="N321"/>
  <c r="AT304" i="3"/>
  <c r="AQ54"/>
  <c r="AJ53" i="5" s="1"/>
  <c r="AU300" i="3"/>
  <c r="F305" i="4"/>
  <c r="G305" s="1"/>
  <c r="H305" s="1"/>
  <c r="E306"/>
  <c r="P306"/>
  <c r="U305"/>
  <c r="S305"/>
  <c r="Q305"/>
  <c r="T305"/>
  <c r="R305"/>
  <c r="R301" i="3"/>
  <c r="Q301"/>
  <c r="M302"/>
  <c r="O301"/>
  <c r="P301"/>
  <c r="N301"/>
  <c r="AP55" s="1"/>
  <c r="AI54" i="5" s="1"/>
  <c r="C301" i="3"/>
  <c r="D301" s="1"/>
  <c r="E301" s="1"/>
  <c r="B302"/>
  <c r="O322" i="5" l="1"/>
  <c r="N322"/>
  <c r="AQ55" i="3"/>
  <c r="AJ54" i="5" s="1"/>
  <c r="AU301" i="3"/>
  <c r="AT305"/>
  <c r="F306" i="4"/>
  <c r="T306"/>
  <c r="R306"/>
  <c r="P307"/>
  <c r="U306"/>
  <c r="S306"/>
  <c r="Q306"/>
  <c r="E307"/>
  <c r="G306"/>
  <c r="H306" s="1"/>
  <c r="R302" i="3"/>
  <c r="Q302"/>
  <c r="M303"/>
  <c r="P302"/>
  <c r="O302"/>
  <c r="N302"/>
  <c r="AP56" s="1"/>
  <c r="AI55" i="5" s="1"/>
  <c r="C302" i="3"/>
  <c r="D302" s="1"/>
  <c r="E302" s="1"/>
  <c r="B303"/>
  <c r="O323" i="5" l="1"/>
  <c r="N323"/>
  <c r="AT306" i="3"/>
  <c r="AQ56"/>
  <c r="AJ55" i="5" s="1"/>
  <c r="AU302" i="3"/>
  <c r="F307" i="4"/>
  <c r="G307" s="1"/>
  <c r="H307" s="1"/>
  <c r="E308"/>
  <c r="P308"/>
  <c r="U307"/>
  <c r="S307"/>
  <c r="Q307"/>
  <c r="T307"/>
  <c r="R307"/>
  <c r="R303" i="3"/>
  <c r="Q303"/>
  <c r="M304"/>
  <c r="O303"/>
  <c r="P303"/>
  <c r="N303"/>
  <c r="AP57" s="1"/>
  <c r="AI56" i="5" s="1"/>
  <c r="C303" i="3"/>
  <c r="D303" s="1"/>
  <c r="E303" s="1"/>
  <c r="B304"/>
  <c r="O324" i="5" l="1"/>
  <c r="N324"/>
  <c r="AQ57" i="3"/>
  <c r="AJ56" i="5" s="1"/>
  <c r="AU303" i="3"/>
  <c r="AT307"/>
  <c r="F308" i="4"/>
  <c r="T308"/>
  <c r="R308"/>
  <c r="P309"/>
  <c r="U308"/>
  <c r="S308"/>
  <c r="Q308"/>
  <c r="E309"/>
  <c r="G308"/>
  <c r="H308" s="1"/>
  <c r="R304" i="3"/>
  <c r="Q304"/>
  <c r="M305"/>
  <c r="P304"/>
  <c r="O304"/>
  <c r="N304"/>
  <c r="AP58" s="1"/>
  <c r="AI57" i="5" s="1"/>
  <c r="C304" i="3"/>
  <c r="D304" s="1"/>
  <c r="E304" s="1"/>
  <c r="B305"/>
  <c r="O325" i="5" l="1"/>
  <c r="N325"/>
  <c r="AT308" i="3"/>
  <c r="AQ58"/>
  <c r="AJ57" i="5" s="1"/>
  <c r="AU304" i="3"/>
  <c r="F309" i="4"/>
  <c r="G309" s="1"/>
  <c r="H309" s="1"/>
  <c r="E310"/>
  <c r="P310"/>
  <c r="U309"/>
  <c r="S309"/>
  <c r="Q309"/>
  <c r="T309"/>
  <c r="R309"/>
  <c r="R305" i="3"/>
  <c r="Q305"/>
  <c r="M306"/>
  <c r="O305"/>
  <c r="P305"/>
  <c r="N305"/>
  <c r="AP59" s="1"/>
  <c r="AI58" i="5" s="1"/>
  <c r="C305" i="3"/>
  <c r="D305" s="1"/>
  <c r="E305" s="1"/>
  <c r="B306"/>
  <c r="O326" i="5" l="1"/>
  <c r="N326"/>
  <c r="AQ59" i="3"/>
  <c r="AJ58" i="5" s="1"/>
  <c r="AU305" i="3"/>
  <c r="AT309"/>
  <c r="F310" i="4"/>
  <c r="T310"/>
  <c r="R310"/>
  <c r="P311"/>
  <c r="U310"/>
  <c r="S310"/>
  <c r="Q310"/>
  <c r="E311"/>
  <c r="G310"/>
  <c r="H310" s="1"/>
  <c r="R306" i="3"/>
  <c r="Q306"/>
  <c r="M307"/>
  <c r="P306"/>
  <c r="O306"/>
  <c r="N306"/>
  <c r="AP60" s="1"/>
  <c r="AI59" i="5" s="1"/>
  <c r="C306" i="3"/>
  <c r="D306" s="1"/>
  <c r="E306" s="1"/>
  <c r="C307" s="1"/>
  <c r="B307"/>
  <c r="O327" i="5" l="1"/>
  <c r="N327"/>
  <c r="AT310" i="3"/>
  <c r="AQ60"/>
  <c r="AJ59" i="5" s="1"/>
  <c r="AU306" i="3"/>
  <c r="F311" i="4"/>
  <c r="G311" s="1"/>
  <c r="H311" s="1"/>
  <c r="E312"/>
  <c r="P312"/>
  <c r="U311"/>
  <c r="S311"/>
  <c r="Q311"/>
  <c r="T311"/>
  <c r="R311"/>
  <c r="R307" i="3"/>
  <c r="Q307"/>
  <c r="M308"/>
  <c r="O307"/>
  <c r="P307"/>
  <c r="N307"/>
  <c r="AP61" s="1"/>
  <c r="AI60" i="5" s="1"/>
  <c r="B308" i="3"/>
  <c r="D307"/>
  <c r="E307" s="1"/>
  <c r="O328" i="5" l="1"/>
  <c r="N328"/>
  <c r="AQ61" i="3"/>
  <c r="AJ60" i="5" s="1"/>
  <c r="AU307" i="3"/>
  <c r="F312" i="4"/>
  <c r="T312"/>
  <c r="R312"/>
  <c r="P313"/>
  <c r="U312"/>
  <c r="S312"/>
  <c r="Q312"/>
  <c r="E313"/>
  <c r="G312"/>
  <c r="H312" s="1"/>
  <c r="R308" i="3"/>
  <c r="Q308"/>
  <c r="M309"/>
  <c r="M310" s="1"/>
  <c r="P308"/>
  <c r="O308"/>
  <c r="N308"/>
  <c r="AP62" s="1"/>
  <c r="AI61" i="5" s="1"/>
  <c r="B309" i="3"/>
  <c r="C308"/>
  <c r="D308" s="1"/>
  <c r="E308" s="1"/>
  <c r="O329" i="5" l="1"/>
  <c r="N329"/>
  <c r="AQ62" i="3"/>
  <c r="AJ61" i="5" s="1"/>
  <c r="AU308" i="3"/>
  <c r="F313" i="4"/>
  <c r="G313" s="1"/>
  <c r="H313" s="1"/>
  <c r="U313"/>
  <c r="S313"/>
  <c r="Q313"/>
  <c r="P314"/>
  <c r="T313"/>
  <c r="R313"/>
  <c r="N310" i="3"/>
  <c r="AP64" s="1"/>
  <c r="AI63" i="5" s="1"/>
  <c r="O310" i="3"/>
  <c r="R309"/>
  <c r="Q309"/>
  <c r="O309"/>
  <c r="P309"/>
  <c r="N309"/>
  <c r="AP63" s="1"/>
  <c r="AI62" i="5" s="1"/>
  <c r="C309" i="3"/>
  <c r="D309" s="1"/>
  <c r="E309" s="1"/>
  <c r="R310" s="1"/>
  <c r="O331" i="5" l="1"/>
  <c r="N331"/>
  <c r="O330"/>
  <c r="N330"/>
  <c r="AQ64" i="3"/>
  <c r="AJ63" i="5" s="1"/>
  <c r="AU310" i="3"/>
  <c r="AQ63"/>
  <c r="AJ62" i="5" s="1"/>
  <c r="AU309" i="3"/>
  <c r="S314" i="4"/>
  <c r="Q314"/>
  <c r="U314"/>
  <c r="R314"/>
  <c r="P310" i="3"/>
  <c r="AF4"/>
  <c r="Y3" i="5" s="1"/>
  <c r="AU311" i="3" l="1"/>
  <c r="AF83" s="1"/>
  <c r="BB20" s="1"/>
  <c r="BB22" s="1"/>
  <c r="AF5"/>
  <c r="Y4" i="5" s="1"/>
  <c r="BB24" i="3" l="1"/>
  <c r="BB26" s="1"/>
  <c r="V29" s="1"/>
  <c r="D79" i="5" s="1"/>
  <c r="V30" i="3"/>
  <c r="D80" i="5" s="1"/>
  <c r="AF6" i="3"/>
  <c r="Y5" i="5" s="1"/>
  <c r="AF7" i="3" l="1"/>
  <c r="Y6" i="5" s="1"/>
  <c r="AF8" i="3" l="1"/>
  <c r="Y7" i="5" s="1"/>
  <c r="AF9" i="3" l="1"/>
  <c r="Y8" i="5" s="1"/>
  <c r="AF10" i="3" l="1"/>
  <c r="Y9" i="5" s="1"/>
  <c r="AF11" i="3" l="1"/>
  <c r="Y10" i="5" s="1"/>
  <c r="AF12" i="3" l="1"/>
  <c r="Y11" i="5" s="1"/>
  <c r="AF13" i="3" l="1"/>
  <c r="Y12" i="5" s="1"/>
  <c r="AF14" i="3" l="1"/>
  <c r="Y13" i="5" s="1"/>
  <c r="AF15" i="3" l="1"/>
  <c r="Y14" i="5" s="1"/>
  <c r="AF16" i="3" l="1"/>
  <c r="Y15" i="5" s="1"/>
  <c r="AF17" i="3" l="1"/>
  <c r="Y16" i="5" s="1"/>
  <c r="AF18" i="3" l="1"/>
  <c r="Y17" i="5" s="1"/>
  <c r="AF19" i="3" l="1"/>
  <c r="Y18" i="5" s="1"/>
  <c r="AF20" i="3" l="1"/>
  <c r="Y19" i="5" s="1"/>
  <c r="AF21" i="3" l="1"/>
  <c r="Y20" i="5" s="1"/>
  <c r="AF22" i="3" l="1"/>
  <c r="Y21" i="5" s="1"/>
  <c r="AF23" i="3" l="1"/>
  <c r="Y22" i="5" s="1"/>
  <c r="AF24" i="3" l="1"/>
  <c r="Y23" i="5" s="1"/>
  <c r="AF25" i="3" l="1"/>
  <c r="Y24" i="5" s="1"/>
  <c r="AF26" i="3" l="1"/>
  <c r="Y25" i="5" s="1"/>
  <c r="AF27" i="3" l="1"/>
  <c r="Y26" i="5" s="1"/>
  <c r="AF28" i="3" l="1"/>
  <c r="Y27" i="5" s="1"/>
  <c r="AF29" i="3" l="1"/>
  <c r="Y28" i="5" s="1"/>
  <c r="AF30" i="3" l="1"/>
  <c r="Y29" i="5" s="1"/>
  <c r="AF31" i="3" l="1"/>
  <c r="Y30" i="5" s="1"/>
  <c r="AF32" i="3" l="1"/>
  <c r="Y31" i="5" s="1"/>
  <c r="AF33" i="3" l="1"/>
  <c r="Y32" i="5" s="1"/>
  <c r="AF34" i="3" l="1"/>
  <c r="Y33" i="5" s="1"/>
  <c r="AF35" i="3" l="1"/>
  <c r="Y34" i="5" s="1"/>
  <c r="AF36" i="3" l="1"/>
  <c r="Y35" i="5" s="1"/>
  <c r="AF37" i="3" l="1"/>
  <c r="Y36" i="5" s="1"/>
  <c r="AF38" i="3" l="1"/>
  <c r="Y37" i="5" s="1"/>
  <c r="AF39" i="3" l="1"/>
  <c r="Y38" i="5" s="1"/>
  <c r="AF40" i="3" l="1"/>
  <c r="Y39" i="5" s="1"/>
  <c r="AF41" i="3" l="1"/>
  <c r="Y40" i="5" s="1"/>
  <c r="AF42" i="3" l="1"/>
  <c r="Y41" i="5" s="1"/>
  <c r="AF43" i="3" l="1"/>
  <c r="Y42" i="5" s="1"/>
  <c r="AF44" i="3" l="1"/>
  <c r="Y43" i="5" s="1"/>
  <c r="AF45" i="3" l="1"/>
  <c r="Y44" i="5" s="1"/>
  <c r="AF46" i="3" l="1"/>
  <c r="Y45" i="5" s="1"/>
  <c r="AF47" i="3" l="1"/>
  <c r="Y46" i="5" s="1"/>
  <c r="AF48" i="3" l="1"/>
  <c r="Y47" i="5" s="1"/>
  <c r="AF49" i="3" l="1"/>
  <c r="Y48" i="5" s="1"/>
  <c r="AF50" i="3" l="1"/>
  <c r="Y49" i="5" s="1"/>
  <c r="AF51" i="3" l="1"/>
  <c r="Y50" i="5" s="1"/>
  <c r="AF52" i="3" l="1"/>
  <c r="Y51" i="5" s="1"/>
  <c r="AF53" i="3" l="1"/>
  <c r="Y52" i="5" s="1"/>
  <c r="AF54" i="3" l="1"/>
  <c r="Y53" i="5" s="1"/>
  <c r="AF55" i="3" l="1"/>
  <c r="Y54" i="5" s="1"/>
  <c r="AF56" i="3" l="1"/>
  <c r="Y55" i="5" s="1"/>
  <c r="AF57" i="3" l="1"/>
  <c r="Y56" i="5" s="1"/>
  <c r="AF58" i="3" l="1"/>
  <c r="Y57" i="5" s="1"/>
  <c r="AF59" i="3" l="1"/>
  <c r="Y58" i="5" s="1"/>
  <c r="AF60" i="3" l="1"/>
  <c r="Y59" i="5" s="1"/>
  <c r="AF61" i="3" l="1"/>
  <c r="Y60" i="5" s="1"/>
  <c r="AF62" i="3" l="1"/>
  <c r="Y61" i="5" s="1"/>
  <c r="AF63" i="3" l="1"/>
  <c r="Y62" i="5" s="1"/>
  <c r="AF64" i="3" l="1"/>
  <c r="Y63" i="5" s="1"/>
  <c r="AI5" i="3" l="1"/>
  <c r="AB4" i="5" s="1"/>
  <c r="AI6" i="3" l="1"/>
  <c r="AB5" i="5" s="1"/>
  <c r="AI7" i="3" l="1"/>
  <c r="AB6" i="5" s="1"/>
  <c r="AI8" i="3" l="1"/>
  <c r="AB7" i="5" s="1"/>
  <c r="AI9" i="3" l="1"/>
  <c r="AB8" i="5" s="1"/>
  <c r="AI10" i="3" l="1"/>
  <c r="AB9" i="5" s="1"/>
  <c r="AI11" i="3" l="1"/>
  <c r="AB10" i="5" s="1"/>
  <c r="AI12" i="3" l="1"/>
  <c r="AB11" i="5" s="1"/>
  <c r="AI13" i="3" l="1"/>
  <c r="AB12" i="5" s="1"/>
  <c r="AI14" i="3" l="1"/>
  <c r="AB13" i="5" s="1"/>
  <c r="AI15" i="3" l="1"/>
  <c r="AB14" i="5" s="1"/>
  <c r="AI16" i="3" l="1"/>
  <c r="AB15" i="5" s="1"/>
  <c r="AI17" i="3" l="1"/>
  <c r="AB16" i="5" s="1"/>
  <c r="AI18" i="3" l="1"/>
  <c r="AB17" i="5" s="1"/>
  <c r="AI19" i="3" l="1"/>
  <c r="AB18" i="5" s="1"/>
  <c r="AI20" i="3" l="1"/>
  <c r="AB19" i="5" s="1"/>
  <c r="AI21" i="3" l="1"/>
  <c r="AB20" i="5" s="1"/>
  <c r="AI22" i="3" l="1"/>
  <c r="AB21" i="5" s="1"/>
  <c r="AI23" i="3" l="1"/>
  <c r="AB22" i="5" s="1"/>
  <c r="AI24" i="3" l="1"/>
  <c r="AB23" i="5" s="1"/>
  <c r="AI25" i="3" l="1"/>
  <c r="AB24" i="5" s="1"/>
  <c r="AI26" i="3" l="1"/>
  <c r="AB25" i="5" s="1"/>
  <c r="AI27" i="3" l="1"/>
  <c r="AB26" i="5" s="1"/>
  <c r="AI28" i="3" l="1"/>
  <c r="AB27" i="5" s="1"/>
  <c r="AI29" i="3" l="1"/>
  <c r="AB28" i="5" s="1"/>
  <c r="AI30" i="3" l="1"/>
  <c r="AB29" i="5" s="1"/>
  <c r="AI31" i="3" l="1"/>
  <c r="AB30" i="5" s="1"/>
  <c r="AI32" i="3" l="1"/>
  <c r="AB31" i="5" s="1"/>
  <c r="AI33" i="3" l="1"/>
  <c r="AB32" i="5" s="1"/>
  <c r="AI34" i="3" l="1"/>
  <c r="AB33" i="5" s="1"/>
  <c r="AI35" i="3" l="1"/>
  <c r="AB34" i="5" s="1"/>
  <c r="AI36" i="3" l="1"/>
  <c r="AB35" i="5" s="1"/>
  <c r="AI37" i="3" l="1"/>
  <c r="AB36" i="5" s="1"/>
  <c r="AI38" i="3" l="1"/>
  <c r="AB37" i="5" s="1"/>
  <c r="AI39" i="3" l="1"/>
  <c r="AB38" i="5" s="1"/>
  <c r="AI40" i="3" l="1"/>
  <c r="AB39" i="5" s="1"/>
  <c r="AI41" i="3" l="1"/>
  <c r="AB40" i="5" s="1"/>
  <c r="AI42" i="3" l="1"/>
  <c r="AB41" i="5" s="1"/>
  <c r="AI43" i="3" l="1"/>
  <c r="AB42" i="5" s="1"/>
  <c r="AI44" i="3" l="1"/>
  <c r="AB43" i="5" s="1"/>
  <c r="AI45" i="3" l="1"/>
  <c r="AB44" i="5" s="1"/>
  <c r="AI46" i="3" l="1"/>
  <c r="AB45" i="5" s="1"/>
  <c r="AI47" i="3" l="1"/>
  <c r="AB46" i="5" s="1"/>
  <c r="AI48" i="3" l="1"/>
  <c r="AB47" i="5" s="1"/>
  <c r="AI49" i="3" l="1"/>
  <c r="AB48" i="5" s="1"/>
  <c r="AI50" i="3" l="1"/>
  <c r="AB49" i="5" s="1"/>
  <c r="AI51" i="3" l="1"/>
  <c r="AB50" i="5" s="1"/>
  <c r="AI52" i="3" l="1"/>
  <c r="AB51" i="5" s="1"/>
  <c r="AI53" i="3" l="1"/>
  <c r="AB52" i="5" s="1"/>
  <c r="AI54" i="3" l="1"/>
  <c r="AB53" i="5" s="1"/>
  <c r="AI55" i="3" l="1"/>
  <c r="AB54" i="5" s="1"/>
  <c r="AI56" i="3" l="1"/>
  <c r="AB55" i="5" s="1"/>
  <c r="AI57" i="3" l="1"/>
  <c r="AB56" i="5" s="1"/>
  <c r="AI58" i="3" l="1"/>
  <c r="AB57" i="5" s="1"/>
  <c r="AI59" i="3" l="1"/>
  <c r="AB58" i="5" s="1"/>
  <c r="AI60" i="3" l="1"/>
  <c r="AB59" i="5" s="1"/>
  <c r="AI61" i="3" l="1"/>
  <c r="AB60" i="5" s="1"/>
  <c r="AI62" i="3" l="1"/>
  <c r="AB61" i="5" s="1"/>
  <c r="AI63" i="3" l="1"/>
  <c r="AB62" i="5" s="1"/>
  <c r="AI64" i="3" l="1"/>
  <c r="AB63" i="5" s="1"/>
  <c r="AL5" i="3" l="1"/>
  <c r="AE4" i="5" s="1"/>
  <c r="AL6" i="3" l="1"/>
  <c r="AE5" i="5" s="1"/>
  <c r="AL7" i="3" l="1"/>
  <c r="AE6" i="5" s="1"/>
  <c r="AL8" i="3" l="1"/>
  <c r="AE7" i="5" s="1"/>
  <c r="AL9" i="3" l="1"/>
  <c r="AE8" i="5" s="1"/>
  <c r="AL10" i="3" l="1"/>
  <c r="AE9" i="5" s="1"/>
  <c r="AL11" i="3" l="1"/>
  <c r="AE10" i="5" s="1"/>
  <c r="AL12" i="3" l="1"/>
  <c r="AE11" i="5" s="1"/>
  <c r="AL13" i="3" l="1"/>
  <c r="AE12" i="5" s="1"/>
  <c r="AL14" i="3" l="1"/>
  <c r="AE13" i="5" s="1"/>
  <c r="AL15" i="3" l="1"/>
  <c r="AE14" i="5" s="1"/>
  <c r="AL16" i="3" l="1"/>
  <c r="AE15" i="5" s="1"/>
  <c r="AL17" i="3" l="1"/>
  <c r="AE16" i="5" s="1"/>
  <c r="AL18" i="3" l="1"/>
  <c r="AE17" i="5" s="1"/>
  <c r="AL19" i="3" l="1"/>
  <c r="AE18" i="5" s="1"/>
  <c r="AL20" i="3" l="1"/>
  <c r="AE19" i="5" s="1"/>
  <c r="AL21" i="3" l="1"/>
  <c r="AE20" i="5" s="1"/>
  <c r="AL22" i="3" l="1"/>
  <c r="AE21" i="5" s="1"/>
  <c r="AL23" i="3" l="1"/>
  <c r="AE22" i="5" s="1"/>
  <c r="AL24" i="3" l="1"/>
  <c r="AE23" i="5" s="1"/>
  <c r="AL25" i="3" l="1"/>
  <c r="AE24" i="5" s="1"/>
  <c r="AL26" i="3" l="1"/>
  <c r="AE25" i="5" s="1"/>
  <c r="AL27" i="3" l="1"/>
  <c r="AE26" i="5" s="1"/>
  <c r="AL28" i="3" l="1"/>
  <c r="AE27" i="5" s="1"/>
  <c r="AL29" i="3" l="1"/>
  <c r="AE28" i="5" s="1"/>
  <c r="AL30" i="3" l="1"/>
  <c r="AE29" i="5" s="1"/>
  <c r="AL31" i="3" l="1"/>
  <c r="AE30" i="5" s="1"/>
  <c r="AL32" i="3" l="1"/>
  <c r="AE31" i="5" s="1"/>
  <c r="AL33" i="3" l="1"/>
  <c r="AE32" i="5" s="1"/>
  <c r="AL34" i="3" l="1"/>
  <c r="AE33" i="5" s="1"/>
  <c r="AL35" i="3" l="1"/>
  <c r="AE34" i="5" s="1"/>
  <c r="AL36" i="3" l="1"/>
  <c r="AE35" i="5" s="1"/>
  <c r="AL37" i="3" l="1"/>
  <c r="AE36" i="5" s="1"/>
  <c r="AL38" i="3" l="1"/>
  <c r="AE37" i="5" s="1"/>
  <c r="AL39" i="3" l="1"/>
  <c r="AE38" i="5" s="1"/>
  <c r="AL40" i="3" l="1"/>
  <c r="AE39" i="5" s="1"/>
  <c r="AL41" i="3" l="1"/>
  <c r="AE40" i="5" s="1"/>
  <c r="AL42" i="3" l="1"/>
  <c r="AE41" i="5" s="1"/>
  <c r="AL43" i="3" l="1"/>
  <c r="AE42" i="5" s="1"/>
  <c r="AL44" i="3" l="1"/>
  <c r="AE43" i="5" s="1"/>
  <c r="AL45" i="3" l="1"/>
  <c r="AE44" i="5" s="1"/>
  <c r="AL46" i="3" l="1"/>
  <c r="AE45" i="5" s="1"/>
  <c r="AL47" i="3" l="1"/>
  <c r="AE46" i="5" s="1"/>
  <c r="AL48" i="3" l="1"/>
  <c r="AE47" i="5" s="1"/>
  <c r="AL49" i="3" l="1"/>
  <c r="AE48" i="5" s="1"/>
  <c r="AL50" i="3" l="1"/>
  <c r="AE49" i="5" s="1"/>
  <c r="AL51" i="3" l="1"/>
  <c r="AE50" i="5" s="1"/>
  <c r="AL52" i="3" l="1"/>
  <c r="AE51" i="5" s="1"/>
  <c r="AL53" i="3" l="1"/>
  <c r="AE52" i="5" s="1"/>
  <c r="AL54" i="3" l="1"/>
  <c r="AE53" i="5" s="1"/>
  <c r="AL55" i="3" l="1"/>
  <c r="AE54" i="5" s="1"/>
  <c r="AL56" i="3" l="1"/>
  <c r="AE55" i="5" s="1"/>
  <c r="AL57" i="3" l="1"/>
  <c r="AE56" i="5" s="1"/>
  <c r="AL58" i="3" l="1"/>
  <c r="AE57" i="5" s="1"/>
  <c r="AL59" i="3" l="1"/>
  <c r="AE58" i="5" s="1"/>
  <c r="AL60" i="3" l="1"/>
  <c r="AE59" i="5" s="1"/>
  <c r="AL61" i="3" l="1"/>
  <c r="AE60" i="5" s="1"/>
  <c r="AL62" i="3" l="1"/>
  <c r="AE61" i="5" s="1"/>
  <c r="AL63" i="3" l="1"/>
  <c r="AE62" i="5" s="1"/>
  <c r="AL64" i="3" l="1"/>
  <c r="AE63" i="5" s="1"/>
  <c r="AO5" i="3" l="1"/>
  <c r="AH4" i="5" s="1"/>
  <c r="AO6" i="3" l="1"/>
  <c r="AH5" i="5" s="1"/>
  <c r="AO7" i="3" l="1"/>
  <c r="AH6" i="5" s="1"/>
  <c r="AO8" i="3" l="1"/>
  <c r="AH7" i="5" s="1"/>
  <c r="AO9" i="3" l="1"/>
  <c r="AH8" i="5" s="1"/>
  <c r="AO10" i="3" l="1"/>
  <c r="AH9" i="5" s="1"/>
  <c r="AO11" i="3" l="1"/>
  <c r="AH10" i="5" s="1"/>
  <c r="AO12" i="3" l="1"/>
  <c r="AH11" i="5" s="1"/>
  <c r="AO13" i="3" l="1"/>
  <c r="AH12" i="5" s="1"/>
  <c r="AO14" i="3" l="1"/>
  <c r="AH13" i="5" s="1"/>
  <c r="AO15" i="3" l="1"/>
  <c r="AH14" i="5" s="1"/>
  <c r="AO16" i="3" l="1"/>
  <c r="AH15" i="5" s="1"/>
  <c r="AO17" i="3" l="1"/>
  <c r="AH16" i="5" s="1"/>
  <c r="AO18" i="3" l="1"/>
  <c r="AH17" i="5" s="1"/>
  <c r="AO19" i="3" l="1"/>
  <c r="AH18" i="5" s="1"/>
  <c r="AO20" i="3" l="1"/>
  <c r="AH19" i="5" s="1"/>
  <c r="AO21" i="3" l="1"/>
  <c r="AH20" i="5" s="1"/>
  <c r="AO22" i="3" l="1"/>
  <c r="AH21" i="5" s="1"/>
  <c r="AO23" i="3" l="1"/>
  <c r="AH22" i="5" s="1"/>
  <c r="AO24" i="3" l="1"/>
  <c r="AH23" i="5" s="1"/>
  <c r="AO25" i="3" l="1"/>
  <c r="AH24" i="5" s="1"/>
  <c r="AO26" i="3" l="1"/>
  <c r="AH25" i="5" s="1"/>
  <c r="AO27" i="3" l="1"/>
  <c r="AH26" i="5" s="1"/>
  <c r="AO28" i="3" l="1"/>
  <c r="AH27" i="5" s="1"/>
  <c r="AO29" i="3" l="1"/>
  <c r="AH28" i="5" s="1"/>
  <c r="AO30" i="3" l="1"/>
  <c r="AH29" i="5" s="1"/>
  <c r="AO31" i="3" l="1"/>
  <c r="AH30" i="5" s="1"/>
  <c r="AO32" i="3" l="1"/>
  <c r="AH31" i="5" s="1"/>
  <c r="AO33" i="3" l="1"/>
  <c r="AH32" i="5" s="1"/>
  <c r="AO34" i="3" l="1"/>
  <c r="AH33" i="5" s="1"/>
  <c r="AO35" i="3" l="1"/>
  <c r="AH34" i="5" s="1"/>
  <c r="AO36" i="3" l="1"/>
  <c r="AH35" i="5" s="1"/>
  <c r="AO37" i="3" l="1"/>
  <c r="AH36" i="5" s="1"/>
  <c r="AO38" i="3" l="1"/>
  <c r="AH37" i="5" s="1"/>
  <c r="AO39" i="3" l="1"/>
  <c r="AH38" i="5" s="1"/>
  <c r="AO40" i="3" l="1"/>
  <c r="AH39" i="5" s="1"/>
  <c r="AO41" i="3" l="1"/>
  <c r="AH40" i="5" s="1"/>
  <c r="AO42" i="3" l="1"/>
  <c r="AH41" i="5" s="1"/>
  <c r="AO43" i="3" l="1"/>
  <c r="AH42" i="5" s="1"/>
  <c r="AO44" i="3" l="1"/>
  <c r="AH43" i="5" s="1"/>
  <c r="AO45" i="3" l="1"/>
  <c r="AH44" i="5" s="1"/>
  <c r="AO46" i="3" l="1"/>
  <c r="AH45" i="5" s="1"/>
  <c r="AO47" i="3" l="1"/>
  <c r="AH46" i="5" s="1"/>
  <c r="AO48" i="3" l="1"/>
  <c r="AH47" i="5" s="1"/>
  <c r="AO49" i="3" l="1"/>
  <c r="AH48" i="5" s="1"/>
  <c r="AO50" i="3" l="1"/>
  <c r="AH49" i="5" s="1"/>
  <c r="AO51" i="3" l="1"/>
  <c r="AH50" i="5" s="1"/>
  <c r="AO52" i="3" l="1"/>
  <c r="AH51" i="5" s="1"/>
  <c r="AO53" i="3" l="1"/>
  <c r="AH52" i="5" s="1"/>
  <c r="AO54" i="3" l="1"/>
  <c r="AH53" i="5" s="1"/>
  <c r="AO55" i="3" l="1"/>
  <c r="AH54" i="5" s="1"/>
  <c r="AO56" i="3" l="1"/>
  <c r="AH55" i="5" s="1"/>
  <c r="AO57" i="3" l="1"/>
  <c r="AH56" i="5" s="1"/>
  <c r="AO58" i="3" l="1"/>
  <c r="AH57" i="5" s="1"/>
  <c r="AO59" i="3" l="1"/>
  <c r="AH58" i="5" s="1"/>
  <c r="AO60" i="3" l="1"/>
  <c r="AH59" i="5" s="1"/>
  <c r="AO61" i="3" l="1"/>
  <c r="AH60" i="5" s="1"/>
  <c r="AO62" i="3" l="1"/>
  <c r="AH61" i="5" s="1"/>
  <c r="AO63" i="3" l="1"/>
  <c r="AH62" i="5" s="1"/>
  <c r="AO64" i="3" l="1"/>
  <c r="AH63" i="5" s="1"/>
  <c r="AR11" i="3" l="1"/>
  <c r="AR12" l="1"/>
  <c r="AR13" l="1"/>
  <c r="AR14" l="1"/>
  <c r="AR15" l="1"/>
  <c r="AR16" l="1"/>
  <c r="AR17" l="1"/>
  <c r="AR18" l="1"/>
  <c r="AR19" l="1"/>
  <c r="AR20" l="1"/>
  <c r="AR21" l="1"/>
  <c r="AR22" l="1"/>
  <c r="AR23" l="1"/>
  <c r="AR24" l="1"/>
  <c r="AR25" l="1"/>
  <c r="AR26" l="1"/>
  <c r="AR27" l="1"/>
  <c r="AR28" l="1"/>
  <c r="AR29" l="1"/>
  <c r="AR30" l="1"/>
  <c r="AR31" l="1"/>
  <c r="AR32" l="1"/>
  <c r="AR33" l="1"/>
  <c r="AR34" l="1"/>
  <c r="AR35" l="1"/>
  <c r="AR36" l="1"/>
  <c r="AR37" l="1"/>
  <c r="AR38" l="1"/>
  <c r="AR39" l="1"/>
  <c r="AR40" l="1"/>
  <c r="AR41" l="1"/>
  <c r="AR42" l="1"/>
  <c r="AR43" l="1"/>
  <c r="AR44" l="1"/>
  <c r="AR45" l="1"/>
  <c r="AR46" l="1"/>
  <c r="AR47" l="1"/>
  <c r="AR48" l="1"/>
  <c r="AR49" l="1"/>
  <c r="AR50" l="1"/>
  <c r="AR51" l="1"/>
  <c r="AR52" l="1"/>
  <c r="AR53" l="1"/>
  <c r="AR54" l="1"/>
  <c r="AR55" l="1"/>
  <c r="AR56" l="1"/>
  <c r="AR57" l="1"/>
  <c r="AR58" l="1"/>
  <c r="AR59" l="1"/>
  <c r="AR60" l="1"/>
  <c r="AR61" l="1"/>
  <c r="AR62" l="1"/>
  <c r="AR63" l="1"/>
  <c r="AR64" l="1"/>
  <c r="AR65" l="1"/>
  <c r="AR66" l="1"/>
  <c r="AR67" l="1"/>
  <c r="AR68" l="1"/>
  <c r="AR70" l="1"/>
  <c r="AR69"/>
</calcChain>
</file>

<file path=xl/sharedStrings.xml><?xml version="1.0" encoding="utf-8"?>
<sst xmlns="http://schemas.openxmlformats.org/spreadsheetml/2006/main" count="325" uniqueCount="212">
  <si>
    <t>INTEREST RATE</t>
  </si>
  <si>
    <t>PERIOD IN MONTHS</t>
  </si>
  <si>
    <t>monthly int on E7</t>
  </si>
  <si>
    <t>diff  A and B</t>
  </si>
  <si>
    <t>emi for this amount</t>
  </si>
  <si>
    <t>for the period chosen</t>
  </si>
  <si>
    <t>(1) + (3)</t>
  </si>
  <si>
    <t>EXAMINE THE CHART</t>
  </si>
  <si>
    <t>SL NO</t>
  </si>
  <si>
    <t>DATE</t>
  </si>
  <si>
    <t>REMITTANCE</t>
  </si>
  <si>
    <t>INT</t>
  </si>
  <si>
    <t>PRINCIPAL</t>
  </si>
  <si>
    <t>BALANCE</t>
  </si>
  <si>
    <t>Column1</t>
  </si>
  <si>
    <t>Column2</t>
  </si>
  <si>
    <t>Column3</t>
  </si>
  <si>
    <t>Column4</t>
  </si>
  <si>
    <t>Column5</t>
  </si>
  <si>
    <t>Column6</t>
  </si>
  <si>
    <t xml:space="preserve">NOW VIEW THE BALANCE AGAINST </t>
  </si>
  <si>
    <t xml:space="preserve">WHICH IS </t>
  </si>
  <si>
    <t>&gt;&gt;&gt;&gt;</t>
  </si>
  <si>
    <t>&gt;&gt;&gt;&gt;&gt;&gt;&gt;&gt;</t>
  </si>
  <si>
    <t xml:space="preserve"> START LIABILITY</t>
  </si>
  <si>
    <t>the liability from Liability A to Liability B.</t>
  </si>
  <si>
    <t>A 2 B EMI SCHEDULE.</t>
  </si>
  <si>
    <t>Assume you have a loan against your own deposit.</t>
  </si>
  <si>
    <t>Generally, there is no regular repayment condition.</t>
  </si>
  <si>
    <t>Suppose, the liability as on 01/01/2016,  is 425233/- interest rate, 10.75.</t>
  </si>
  <si>
    <t>You plan to bring down the liability to 325000/- in say, 15 months, by your own-planned EMI.</t>
  </si>
  <si>
    <t>This calculator will help you.</t>
  </si>
  <si>
    <t>with interest.</t>
  </si>
  <si>
    <t>&lt;  monthly rests.</t>
  </si>
  <si>
    <t xml:space="preserve">  ←  This will be  the liability  B  after </t>
  </si>
  <si>
    <t xml:space="preserve"> months of repayment.</t>
  </si>
  <si>
    <t>Pre EMI  Date</t>
  </si>
  <si>
    <t>This is the Shedule of E M I for Liability A to Liability B.</t>
  </si>
  <si>
    <t xml:space="preserve">Month </t>
  </si>
  <si>
    <t>↓↓</t>
  </si>
  <si>
    <t>EMI FOR THIS EVENT &gt;</t>
  </si>
  <si>
    <t>Liability A                &gt;&gt;</t>
  </si>
  <si>
    <t>Liability B        &gt;&gt;</t>
  </si>
  <si>
    <t xml:space="preserve">  &lt; This is  the liability upto &gt;</t>
  </si>
  <si>
    <t xml:space="preserve">  ←   This is  Pre-EMI date ,( 1st of a month) just a month earlier to start month of EMI</t>
  </si>
  <si>
    <t xml:space="preserve">Simply put, this is an EMI schedule, to plan to  bring  down </t>
  </si>
  <si>
    <t>JUST FILL ALL CELLS WITH COLOUR GREEN.</t>
  </si>
  <si>
    <t xml:space="preserve">   ← This is the  period  chosen  to repay  Liability A, choose from drop-out</t>
  </si>
  <si>
    <t>downloaded from</t>
  </si>
  <si>
    <t>www.allbankingsolutions.com</t>
  </si>
  <si>
    <t>PLEASE DO NOT PRINT TO SAVE PAPER</t>
  </si>
  <si>
    <t>Name and address of the developer.</t>
  </si>
  <si>
    <t>V RAMACHANDRA SHENOI</t>
  </si>
  <si>
    <t>veearess@gmail.com</t>
  </si>
  <si>
    <t>Loan</t>
  </si>
  <si>
    <t>interest</t>
  </si>
  <si>
    <t>E M I</t>
  </si>
  <si>
    <t>General Amortization chart.</t>
  </si>
  <si>
    <t>INTEREST</t>
  </si>
  <si>
    <t>MONTH</t>
  </si>
  <si>
    <t>Period</t>
  </si>
  <si>
    <t>&lt;&lt;TO BE FILLED</t>
  </si>
  <si>
    <t>&lt;&lt; TO BE FILLED.</t>
  </si>
  <si>
    <t>Interest rate</t>
  </si>
  <si>
    <t>Liability</t>
  </si>
  <si>
    <t>Months</t>
  </si>
  <si>
    <t>REGULAR EMI  SCHEDULE</t>
  </si>
  <si>
    <t>A2B APPLIED SCHEDULE.</t>
  </si>
  <si>
    <t>Look at the coloured group of Regulart EMI, brought from previous sheet.</t>
  </si>
  <si>
    <t>Note that that the liability against 25th month is taken as Level "A" and that against 48 is taken as level "B".</t>
  </si>
  <si>
    <t>Now feed the values at A2B schedule, taking the period is 15 months.   You get the EMI and the course of for the chosen level.</t>
  </si>
  <si>
    <t>In this case 24 months is reduced by , 24-15 = 9 months.</t>
  </si>
  <si>
    <t>The process is repeated many times.</t>
  </si>
  <si>
    <t>Finally, you observe that the loan is cleared by, 213 months.</t>
  </si>
  <si>
    <t>24 months</t>
  </si>
  <si>
    <t>15 months</t>
  </si>
  <si>
    <t>Please ignore small differences.</t>
  </si>
  <si>
    <t>A 2 B APPLIED SCHEDULE</t>
  </si>
  <si>
    <t xml:space="preserve">interest </t>
  </si>
  <si>
    <t>EMI</t>
  </si>
  <si>
    <t>Start date</t>
  </si>
  <si>
    <t>of EMI</t>
  </si>
  <si>
    <t>Loan amount</t>
  </si>
  <si>
    <t>Remaining</t>
  </si>
  <si>
    <t>period</t>
  </si>
  <si>
    <t>Balance</t>
  </si>
  <si>
    <t>Month</t>
  </si>
  <si>
    <t xml:space="preserve">  &lt;&lt;&lt; CHOOSE</t>
  </si>
  <si>
    <t>REGULAR E M I</t>
  </si>
  <si>
    <t>DIFFERENTIAL EMI</t>
  </si>
  <si>
    <t>REMAINING PERIOD</t>
  </si>
  <si>
    <t xml:space="preserve">period reduced to </t>
  </si>
  <si>
    <t>The period gets reduced to</t>
  </si>
  <si>
    <t xml:space="preserve">instead of </t>
  </si>
  <si>
    <t>(LATEST)&gt;&gt;&gt;&gt;</t>
  </si>
  <si>
    <t>LOAN CLOSES ON</t>
  </si>
  <si>
    <t>INSTEAD  OF&gt;&gt;</t>
  </si>
  <si>
    <t>Choose &gt;&gt;&gt;&gt;</t>
  </si>
  <si>
    <t>Monthly balance chart.</t>
  </si>
  <si>
    <t>Matching with regular Amortization</t>
  </si>
  <si>
    <t>chart.</t>
  </si>
  <si>
    <t>Period  (choose from the list)</t>
  </si>
  <si>
    <t xml:space="preserve">                     This is the Schedule of E M I for Liability A to Liability B.</t>
  </si>
  <si>
    <t>↓↓↓</t>
  </si>
  <si>
    <t>Home Loan by Play with A 2 B EMI</t>
  </si>
  <si>
    <t>YOU ARE REQUIRED TO FILL GREEN CELLS.</t>
  </si>
  <si>
    <t>target Liability " B"</t>
  </si>
  <si>
    <t>STEP 1</t>
  </si>
  <si>
    <t>Choose a period 12, 15,18, etc.  &gt;</t>
  </si>
  <si>
    <t>Choose a liability so that the new EMI</t>
  </si>
  <si>
    <t>reads higher than the Regular EMI.</t>
  </si>
  <si>
    <t>Look for the differential amount.</t>
  </si>
  <si>
    <t>tune still lower to modify this difference.</t>
  </si>
  <si>
    <t>Arrange to pay the extra remittance  &gt;&gt;</t>
  </si>
  <si>
    <t xml:space="preserve"> NEW EMI FOR THE EVENT</t>
  </si>
  <si>
    <t>Should be +ve &gt;</t>
  </si>
  <si>
    <t>&gt;&gt;</t>
  </si>
  <si>
    <t>Read your values  at the adjacent A2B chart,similar to Amortization chart.&gt;&gt;&gt;&gt;</t>
  </si>
  <si>
    <t>Fill all green cells as per instructions, below.</t>
  </si>
  <si>
    <t>↓↓↓↓</t>
  </si>
  <si>
    <t xml:space="preserve">                       INPUT FOR A 2 B</t>
  </si>
  <si>
    <t>E M I    &gt;</t>
  </si>
  <si>
    <r>
      <t>REPAYMENT UPTO</t>
    </r>
    <r>
      <rPr>
        <b/>
        <sz val="11"/>
        <color theme="1"/>
        <rFont val="Calibri"/>
        <family val="2"/>
      </rPr>
      <t>→→</t>
    </r>
  </si>
  <si>
    <t>Fill here sanction details</t>
  </si>
  <si>
    <t>One month previous to first installment&gt;&gt;</t>
  </si>
  <si>
    <t>Your prepayment status&gt;&gt;&gt;&gt;</t>
  </si>
  <si>
    <t>2. Loan amount (sanctioned, and not liability)</t>
  </si>
  <si>
    <t>3. Interest rate as per sanction letter.</t>
  </si>
  <si>
    <t>FILL→→→</t>
  </si>
  <si>
    <t>1.   Date should be 1st of the month, one month earlier to First EMI date. If EMI starts on 01-01-2016, fill date as 01-12-2015.</t>
  </si>
  <si>
    <t>4. Period : in number of months.</t>
  </si>
  <si>
    <t>Date</t>
  </si>
  <si>
    <t>amount</t>
  </si>
  <si>
    <t>↓↓↓↓↓</t>
  </si>
  <si>
    <t>↗↗↗↗</t>
  </si>
  <si>
    <t xml:space="preserve">Liability as on </t>
  </si>
  <si>
    <t xml:space="preserve">Confirm that </t>
  </si>
  <si>
    <t>is equal or less than</t>
  </si>
  <si>
    <t xml:space="preserve">period run </t>
  </si>
  <si>
    <t>months</t>
  </si>
  <si>
    <t>If yes, your account is upto date and regular'</t>
  </si>
  <si>
    <t>The main requirement  is proved ok.</t>
  </si>
  <si>
    <t xml:space="preserve">        Fill details as per sanction</t>
  </si>
  <si>
    <t>Now it is time to input A 2 B values.</t>
  </si>
  <si>
    <t>STEP 2.</t>
  </si>
  <si>
    <t>INPUT OF LIABILITY "A"</t>
  </si>
  <si>
    <t>Be happy that the start date is already filled automatically.</t>
  </si>
  <si>
    <t>No worry over it.</t>
  </si>
  <si>
    <t>Start date of A 2 B</t>
  </si>
  <si>
    <t xml:space="preserve">1.   The liability should be less than </t>
  </si>
  <si>
    <t>→→</t>
  </si>
  <si>
    <t>2. Note down the bank balance on a piece of paper.</t>
  </si>
  <si>
    <t>Choose the liability from the drop-list in such a way that</t>
  </si>
  <si>
    <t>it should be less than the bank balance.  Choose the nearest matching value or the lower values.</t>
  </si>
  <si>
    <t>If affordable to pay extra (this is one time), choose the lower 2/3 step values.</t>
  </si>
  <si>
    <t>Now arrive difference of Bank value and the chosen value.   You remit this value as extra remittance (one time)</t>
  </si>
  <si>
    <t>so that the the bank balance value matches with the chosen "A" liability.</t>
  </si>
  <si>
    <t>START DATE  OF A 2 B</t>
  </si>
  <si>
    <t>Note that if you choose the one step lower values, you gain 1 EMI, surely at the end of the schedule.</t>
  </si>
  <si>
    <t>THE INPUT OF "A" LIABILITY:</t>
  </si>
  <si>
    <t>START LIABILITY "A"   &gt;&gt;&gt;&gt;</t>
  </si>
  <si>
    <t>INPUT OF INTEREST RATE:</t>
  </si>
  <si>
    <t>Fill the latest interest rate ( not contract rate):</t>
  </si>
  <si>
    <t>Reduction  in interest rate, reduces the extra remittance amount</t>
  </si>
  <si>
    <t>and vice versa.</t>
  </si>
  <si>
    <t>PERIOD OF A 2 B</t>
  </si>
  <si>
    <t>Very important factor.</t>
  </si>
  <si>
    <t>Suppose you choose a B liability, distant at 24 months and choose a period say, 18, you</t>
  </si>
  <si>
    <t xml:space="preserve">will gain 24 -18 = 6 EMIs (regular), at the end of the chosen period.   i.e. your period gets </t>
  </si>
  <si>
    <t>reduced by 6 months.</t>
  </si>
  <si>
    <t>You will experience the joy of "compounding".  Pay less extra remittance and reduce more of EMIs.</t>
  </si>
  <si>
    <t>In later stages, take B liability distant at 18 to 24, and period 15/18</t>
  </si>
  <si>
    <t>At initial stages, choose the B liability distant at 30 to 40.   and choose period like 24/18.</t>
  </si>
  <si>
    <t>You tune the B liability up and down and look for the extra remittance value, and choose comfortable values.</t>
  </si>
  <si>
    <t>PERIOD</t>
  </si>
  <si>
    <t>&lt;&lt;&lt;CHOOSE FROM LIST</t>
  </si>
  <si>
    <t>INPUT OF "B"LIABILITY OF A 2 B</t>
  </si>
  <si>
    <t>HOME LOAN PREPAYMENT BY CONCEPT OF A 2 B</t>
  </si>
  <si>
    <t>Note that the features are made more comfortable.</t>
  </si>
  <si>
    <t>Inputs are minimised, dates are linked, more guidances incorporated.</t>
  </si>
  <si>
    <t>For more of explanations,  go to the earlier versions.</t>
  </si>
  <si>
    <t>THE INPUT OF "B" LIABILITY:</t>
  </si>
  <si>
    <t>You are permitted to choose from the drop list only.</t>
  </si>
  <si>
    <t>In simple terms choose a "B" liability distant by 9 to 40 months from "A", and choose to go by A2B concept.</t>
  </si>
  <si>
    <t>Note to see  that the A2B EMI should always be higher than the Regular EMI.</t>
  </si>
  <si>
    <t>also extra remittance should be +ve.</t>
  </si>
  <si>
    <t>In such cases modify the B liability or period.   Also note to  tune the extra remittance values to your comfort level.</t>
  </si>
  <si>
    <t>INPUT 1</t>
  </si>
  <si>
    <t>INPUT 2  &gt;&gt;</t>
  </si>
  <si>
    <t>INPUT 3&gt;&gt;</t>
  </si>
  <si>
    <t>INPUT 4&gt;&gt;</t>
  </si>
  <si>
    <t>INPUT 5  &gt;&gt;</t>
  </si>
  <si>
    <t>5 INPUTS are mandatory.   Alll the A2B inputs are provided with Drop lists, to get best results.</t>
  </si>
  <si>
    <t>NOW THE GUIDANCE:</t>
  </si>
  <si>
    <t>&lt;  all the monthly balance values are made available.</t>
  </si>
  <si>
    <r>
      <t xml:space="preserve">choose  </t>
    </r>
    <r>
      <rPr>
        <b/>
        <sz val="11"/>
        <color theme="1"/>
        <rFont val="Calibri"/>
        <family val="2"/>
      </rPr>
      <t>↓↓</t>
    </r>
  </si>
  <si>
    <r>
      <t xml:space="preserve">choose  </t>
    </r>
    <r>
      <rPr>
        <sz val="11"/>
        <color theme="1"/>
        <rFont val="Calibri"/>
        <family val="2"/>
      </rPr>
      <t>↑↑</t>
    </r>
  </si>
  <si>
    <t>INPUT 1 IS ONE TIME BASIS.  NEED NOT BE REPEATED.</t>
  </si>
  <si>
    <t>More on A2B</t>
  </si>
  <si>
    <t>Extra remittance over and above regular EMI and A2B EMI</t>
  </si>
  <si>
    <t xml:space="preserve">can be made.   Such calculations will not be reflected in </t>
  </si>
  <si>
    <t xml:space="preserve">A2B schedule.  But liability decrease will be reflected in the </t>
  </si>
  <si>
    <t>Bank values.</t>
  </si>
  <si>
    <t>A2B schedule can be modified at any time.   In such cases,</t>
  </si>
  <si>
    <t>INPUT 1 in Step 1 neednot be modified.</t>
  </si>
  <si>
    <t>But all the values of A2B segment need be modified.</t>
  </si>
  <si>
    <t>The regular EMI should never be kept unpaid at any point of time.</t>
  </si>
  <si>
    <t>ALL GREEN CELLS SHOULD BE FILLED,</t>
  </si>
  <si>
    <t>This is the Monthly Balance values for the input</t>
  </si>
  <si>
    <t>at the sanctioned terms     &gt;&gt;&gt;&gt;&gt;&gt;&gt;&gt;&gt;&gt;&gt;&gt;&gt;&gt;&gt;&gt;&gt;&gt;&gt;&gt;&gt;&gt;&gt;&gt;</t>
  </si>
  <si>
    <t>THE A 2 B SCHEDULE IS KEPT AT THE BOTTOM.</t>
  </si>
  <si>
    <t>&lt;FILL</t>
  </si>
</sst>
</file>

<file path=xl/styles.xml><?xml version="1.0" encoding="utf-8"?>
<styleSheet xmlns="http://schemas.openxmlformats.org/spreadsheetml/2006/main">
  <numFmts count="8">
    <numFmt numFmtId="164" formatCode="&quot;Rs.&quot;\ #,##0.00;[Red]&quot;Rs.&quot;\ \-#,##0.00"/>
    <numFmt numFmtId="165" formatCode="&quot;Rs.&quot;\ #,##0.00"/>
    <numFmt numFmtId="166" formatCode="[$-409]mmm/yy;@"/>
    <numFmt numFmtId="167" formatCode="0_);[Red]\(0\)"/>
    <numFmt numFmtId="168" formatCode="0.0"/>
    <numFmt numFmtId="169" formatCode="0.00000"/>
    <numFmt numFmtId="170" formatCode="0.000000"/>
    <numFmt numFmtId="171" formatCode="0.00_);[Red]\(0.00\)"/>
  </numFmts>
  <fonts count="22">
    <font>
      <sz val="11"/>
      <color theme="1"/>
      <name val="Calibri"/>
      <family val="2"/>
      <scheme val="minor"/>
    </font>
    <font>
      <u/>
      <sz val="11"/>
      <color theme="10"/>
      <name val="Calibri"/>
      <family val="2"/>
    </font>
    <font>
      <b/>
      <sz val="11"/>
      <color theme="1"/>
      <name val="Calibri"/>
      <family val="2"/>
    </font>
    <font>
      <b/>
      <sz val="11"/>
      <color rgb="FFFF0000"/>
      <name val="Calibri"/>
      <family val="2"/>
    </font>
    <font>
      <sz val="10"/>
      <color theme="1"/>
      <name val="Verdana"/>
      <family val="2"/>
    </font>
    <font>
      <sz val="11"/>
      <color theme="1"/>
      <name val="Calibri"/>
      <family val="2"/>
    </font>
    <font>
      <b/>
      <sz val="11"/>
      <color rgb="FF0000FF"/>
      <name val="Calibri"/>
      <family val="2"/>
    </font>
    <font>
      <sz val="11"/>
      <color rgb="FF0000FF"/>
      <name val="Calibri"/>
      <family val="2"/>
    </font>
    <font>
      <b/>
      <sz val="10"/>
      <color theme="1"/>
      <name val="Verdana"/>
      <family val="2"/>
    </font>
    <font>
      <b/>
      <sz val="11"/>
      <color theme="0"/>
      <name val="Calibri"/>
      <family val="2"/>
    </font>
    <font>
      <sz val="11"/>
      <color theme="0"/>
      <name val="Calibri"/>
      <family val="2"/>
    </font>
    <font>
      <sz val="11"/>
      <color rgb="FF000000"/>
      <name val="Calibri"/>
      <family val="2"/>
    </font>
    <font>
      <sz val="10"/>
      <color theme="0"/>
      <name val="Calibri"/>
      <family val="2"/>
    </font>
    <font>
      <b/>
      <sz val="11"/>
      <color rgb="FF000000"/>
      <name val="Calibri"/>
      <family val="2"/>
    </font>
    <font>
      <sz val="10"/>
      <color rgb="FF000000"/>
      <name val="Verdana"/>
      <family val="2"/>
    </font>
    <font>
      <b/>
      <sz val="11"/>
      <color theme="1"/>
      <name val="Calibri"/>
      <family val="2"/>
      <scheme val="minor"/>
    </font>
    <font>
      <sz val="10"/>
      <color theme="1"/>
      <name val="Calibri"/>
      <family val="2"/>
      <scheme val="minor"/>
    </font>
    <font>
      <b/>
      <sz val="11"/>
      <color theme="0"/>
      <name val="Calibri"/>
      <family val="2"/>
      <scheme val="minor"/>
    </font>
    <font>
      <b/>
      <u/>
      <sz val="11"/>
      <color theme="10"/>
      <name val="Calibri"/>
      <family val="2"/>
    </font>
    <font>
      <sz val="11"/>
      <color theme="1"/>
      <name val="Tahoma"/>
      <family val="2"/>
    </font>
    <font>
      <b/>
      <sz val="11"/>
      <color theme="1"/>
      <name val="Tahoma"/>
      <family val="2"/>
    </font>
    <font>
      <b/>
      <sz val="10"/>
      <color theme="1"/>
      <name val="Tahoma"/>
      <family val="2"/>
    </font>
  </fonts>
  <fills count="12">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00FFCC"/>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1"/>
        <bgColor indexed="64"/>
      </patternFill>
    </fill>
    <fill>
      <patternFill patternType="solid">
        <fgColor theme="9"/>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76">
    <xf numFmtId="0" fontId="0" fillId="0" borderId="0" xfId="0"/>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Fill="1" applyBorder="1" applyAlignment="1" applyProtection="1">
      <alignment horizontal="center"/>
      <protection hidden="1"/>
    </xf>
    <xf numFmtId="164" fontId="2" fillId="0" borderId="0" xfId="0" applyNumberFormat="1" applyFont="1" applyFill="1" applyBorder="1" applyProtection="1">
      <protection hidden="1"/>
    </xf>
    <xf numFmtId="0" fontId="3" fillId="0" borderId="0" xfId="0" applyFont="1" applyFill="1" applyBorder="1" applyProtection="1">
      <protection hidden="1"/>
    </xf>
    <xf numFmtId="15" fontId="2" fillId="0" borderId="0" xfId="0" applyNumberFormat="1" applyFont="1" applyFill="1" applyBorder="1" applyProtection="1">
      <protection hidden="1"/>
    </xf>
    <xf numFmtId="0" fontId="2" fillId="0" borderId="0" xfId="0" applyFont="1" applyFill="1" applyBorder="1" applyAlignment="1" applyProtection="1">
      <alignment horizontal="right"/>
      <protection hidden="1"/>
    </xf>
    <xf numFmtId="14" fontId="2" fillId="0" borderId="0" xfId="0" applyNumberFormat="1" applyFont="1" applyFill="1" applyBorder="1" applyProtection="1">
      <protection hidden="1"/>
    </xf>
    <xf numFmtId="2" fontId="2" fillId="0" borderId="0" xfId="0" applyNumberFormat="1" applyFont="1" applyFill="1" applyBorder="1" applyProtection="1">
      <protection hidden="1"/>
    </xf>
    <xf numFmtId="0" fontId="2" fillId="4" borderId="1" xfId="0" applyFont="1" applyFill="1" applyBorder="1" applyProtection="1">
      <protection hidden="1"/>
    </xf>
    <xf numFmtId="0" fontId="2" fillId="4" borderId="3" xfId="0" applyFont="1" applyFill="1" applyBorder="1" applyProtection="1">
      <protection hidden="1"/>
    </xf>
    <xf numFmtId="0" fontId="2" fillId="4" borderId="3" xfId="0" applyFont="1" applyFill="1" applyBorder="1" applyAlignment="1" applyProtection="1">
      <alignment horizontal="center"/>
      <protection hidden="1"/>
    </xf>
    <xf numFmtId="165" fontId="2" fillId="4" borderId="2" xfId="0" applyNumberFormat="1" applyFont="1" applyFill="1" applyBorder="1" applyProtection="1">
      <protection hidden="1"/>
    </xf>
    <xf numFmtId="0" fontId="2" fillId="3" borderId="4" xfId="0" applyFont="1" applyFill="1" applyBorder="1" applyAlignment="1" applyProtection="1">
      <alignment horizontal="center"/>
      <protection hidden="1"/>
    </xf>
    <xf numFmtId="166" fontId="2" fillId="0" borderId="0" xfId="0" applyNumberFormat="1" applyFont="1" applyFill="1" applyBorder="1" applyProtection="1">
      <protection hidden="1"/>
    </xf>
    <xf numFmtId="1" fontId="2" fillId="0" borderId="0" xfId="0" applyNumberFormat="1" applyFont="1" applyFill="1" applyBorder="1" applyProtection="1">
      <protection hidden="1"/>
    </xf>
    <xf numFmtId="0" fontId="2" fillId="0" borderId="0" xfId="0" applyFont="1" applyFill="1" applyBorder="1" applyAlignment="1" applyProtection="1">
      <alignment horizontal="center"/>
      <protection locked="0" hidden="1"/>
    </xf>
    <xf numFmtId="165" fontId="2" fillId="0" borderId="0" xfId="0" applyNumberFormat="1" applyFont="1" applyFill="1" applyBorder="1" applyProtection="1">
      <protection locked="0" hidden="1"/>
    </xf>
    <xf numFmtId="2" fontId="2" fillId="0" borderId="0" xfId="0" applyNumberFormat="1" applyFont="1" applyFill="1" applyBorder="1" applyProtection="1">
      <protection locked="0" hidden="1"/>
    </xf>
    <xf numFmtId="0" fontId="4" fillId="0" borderId="0" xfId="0" applyFont="1"/>
    <xf numFmtId="0" fontId="4" fillId="0" borderId="0" xfId="0" applyFont="1" applyFill="1"/>
    <xf numFmtId="0" fontId="5" fillId="0" borderId="0" xfId="0" applyFont="1" applyFill="1" applyBorder="1" applyProtection="1">
      <protection hidden="1"/>
    </xf>
    <xf numFmtId="0" fontId="6" fillId="0" borderId="0" xfId="0" applyFont="1" applyFill="1" applyBorder="1" applyProtection="1">
      <protection hidden="1"/>
    </xf>
    <xf numFmtId="0" fontId="7" fillId="0" borderId="0" xfId="0" applyFont="1" applyFill="1" applyBorder="1" applyProtection="1">
      <protection hidden="1"/>
    </xf>
    <xf numFmtId="0" fontId="2" fillId="0" borderId="1" xfId="0" applyFont="1" applyFill="1" applyBorder="1" applyProtection="1">
      <protection hidden="1"/>
    </xf>
    <xf numFmtId="0" fontId="6" fillId="0" borderId="11" xfId="0" applyFont="1" applyFill="1" applyBorder="1" applyProtection="1">
      <protection hidden="1"/>
    </xf>
    <xf numFmtId="0" fontId="5" fillId="3" borderId="1" xfId="0" applyFont="1" applyFill="1" applyBorder="1" applyProtection="1">
      <protection hidden="1"/>
    </xf>
    <xf numFmtId="0" fontId="8" fillId="6" borderId="0" xfId="0" applyFont="1" applyFill="1"/>
    <xf numFmtId="14" fontId="7" fillId="0" borderId="0" xfId="0" applyNumberFormat="1" applyFont="1" applyFill="1" applyBorder="1" applyAlignment="1" applyProtection="1">
      <alignment horizontal="left"/>
      <protection hidden="1"/>
    </xf>
    <xf numFmtId="0" fontId="2" fillId="7" borderId="15" xfId="0" applyFont="1" applyFill="1" applyBorder="1" applyProtection="1">
      <protection hidden="1"/>
    </xf>
    <xf numFmtId="0" fontId="2" fillId="7" borderId="16" xfId="0" applyFont="1" applyFill="1" applyBorder="1" applyProtection="1">
      <protection hidden="1"/>
    </xf>
    <xf numFmtId="0" fontId="2" fillId="7" borderId="17" xfId="0" applyFont="1" applyFill="1" applyBorder="1" applyProtection="1">
      <protection hidden="1"/>
    </xf>
    <xf numFmtId="0" fontId="2" fillId="7" borderId="18" xfId="0" applyFont="1" applyFill="1" applyBorder="1" applyProtection="1">
      <protection hidden="1"/>
    </xf>
    <xf numFmtId="0" fontId="2" fillId="7" borderId="19" xfId="0" applyFont="1" applyFill="1" applyBorder="1" applyProtection="1">
      <protection hidden="1"/>
    </xf>
    <xf numFmtId="0" fontId="2" fillId="7" borderId="20" xfId="0" applyFont="1" applyFill="1" applyBorder="1" applyProtection="1">
      <protection hidden="1"/>
    </xf>
    <xf numFmtId="0" fontId="2" fillId="0" borderId="3" xfId="0" applyFont="1" applyFill="1" applyBorder="1" applyProtection="1">
      <protection hidden="1"/>
    </xf>
    <xf numFmtId="0" fontId="2" fillId="7" borderId="1" xfId="0" applyFont="1" applyFill="1" applyBorder="1" applyProtection="1">
      <protection hidden="1"/>
    </xf>
    <xf numFmtId="3" fontId="2" fillId="7" borderId="3" xfId="0" applyNumberFormat="1" applyFont="1" applyFill="1" applyBorder="1" applyAlignment="1" applyProtection="1">
      <alignment horizontal="center"/>
      <protection hidden="1"/>
    </xf>
    <xf numFmtId="0" fontId="2" fillId="7" borderId="3" xfId="0" applyFont="1" applyFill="1" applyBorder="1" applyProtection="1">
      <protection hidden="1"/>
    </xf>
    <xf numFmtId="0" fontId="2" fillId="7" borderId="2" xfId="0" applyFont="1" applyFill="1" applyBorder="1" applyProtection="1">
      <protection hidden="1"/>
    </xf>
    <xf numFmtId="0" fontId="5" fillId="3" borderId="21" xfId="0" applyFont="1" applyFill="1" applyBorder="1" applyProtection="1">
      <protection hidden="1"/>
    </xf>
    <xf numFmtId="0" fontId="5" fillId="3" borderId="22" xfId="0" applyFont="1" applyFill="1" applyBorder="1" applyProtection="1">
      <protection hidden="1"/>
    </xf>
    <xf numFmtId="0" fontId="4" fillId="9" borderId="14" xfId="0" applyFont="1" applyFill="1" applyBorder="1" applyAlignment="1" applyProtection="1">
      <alignment horizontal="center"/>
      <protection hidden="1"/>
    </xf>
    <xf numFmtId="0" fontId="4" fillId="9" borderId="4" xfId="0" applyFont="1" applyFill="1" applyBorder="1" applyAlignment="1" applyProtection="1">
      <alignment horizontal="center"/>
      <protection hidden="1"/>
    </xf>
    <xf numFmtId="3" fontId="4" fillId="9" borderId="14" xfId="0" applyNumberFormat="1" applyFont="1" applyFill="1" applyBorder="1" applyAlignment="1" applyProtection="1">
      <alignment horizontal="center"/>
      <protection hidden="1"/>
    </xf>
    <xf numFmtId="14" fontId="4" fillId="9" borderId="4" xfId="0" applyNumberFormat="1" applyFont="1" applyFill="1" applyBorder="1" applyProtection="1">
      <protection hidden="1"/>
    </xf>
    <xf numFmtId="3" fontId="4" fillId="9" borderId="4" xfId="0" applyNumberFormat="1" applyFont="1" applyFill="1" applyBorder="1" applyProtection="1">
      <protection hidden="1"/>
    </xf>
    <xf numFmtId="0" fontId="5" fillId="3" borderId="8" xfId="0" applyFont="1" applyFill="1" applyBorder="1" applyProtection="1">
      <protection hidden="1"/>
    </xf>
    <xf numFmtId="0" fontId="5" fillId="3" borderId="3" xfId="0" applyFont="1" applyFill="1" applyBorder="1" applyProtection="1">
      <protection hidden="1"/>
    </xf>
    <xf numFmtId="0" fontId="5" fillId="3" borderId="6" xfId="0" applyFont="1" applyFill="1" applyBorder="1" applyProtection="1">
      <protection hidden="1"/>
    </xf>
    <xf numFmtId="0" fontId="7" fillId="0" borderId="0" xfId="0" applyFont="1" applyFill="1" applyBorder="1" applyAlignment="1" applyProtection="1">
      <protection hidden="1"/>
    </xf>
    <xf numFmtId="0" fontId="7" fillId="0" borderId="7" xfId="0" applyFont="1" applyFill="1" applyBorder="1" applyAlignment="1" applyProtection="1">
      <protection hidden="1"/>
    </xf>
    <xf numFmtId="0" fontId="6" fillId="0" borderId="7" xfId="0" applyFont="1" applyFill="1" applyBorder="1" applyProtection="1">
      <protection hidden="1"/>
    </xf>
    <xf numFmtId="0" fontId="6" fillId="0" borderId="9" xfId="0" applyFont="1" applyFill="1" applyBorder="1" applyProtection="1">
      <protection hidden="1"/>
    </xf>
    <xf numFmtId="0" fontId="7" fillId="0" borderId="12" xfId="0" applyFont="1" applyFill="1" applyBorder="1" applyProtection="1">
      <protection hidden="1"/>
    </xf>
    <xf numFmtId="0" fontId="6" fillId="0" borderId="12" xfId="0" applyFont="1" applyFill="1" applyBorder="1" applyProtection="1">
      <protection hidden="1"/>
    </xf>
    <xf numFmtId="0" fontId="7" fillId="0" borderId="12" xfId="0" applyFont="1" applyFill="1" applyBorder="1" applyAlignment="1" applyProtection="1">
      <alignment horizontal="left"/>
      <protection hidden="1"/>
    </xf>
    <xf numFmtId="0" fontId="6" fillId="0" borderId="13" xfId="0" applyFont="1" applyFill="1" applyBorder="1" applyProtection="1">
      <protection hidden="1"/>
    </xf>
    <xf numFmtId="14" fontId="5" fillId="2" borderId="4" xfId="0" applyNumberFormat="1" applyFont="1" applyFill="1" applyBorder="1" applyAlignment="1" applyProtection="1">
      <alignment horizontal="center"/>
      <protection locked="0" hidden="1"/>
    </xf>
    <xf numFmtId="3" fontId="5" fillId="2" borderId="4" xfId="0" applyNumberFormat="1" applyFont="1" applyFill="1" applyBorder="1" applyAlignment="1" applyProtection="1">
      <alignment horizontal="center"/>
      <protection locked="0" hidden="1"/>
    </xf>
    <xf numFmtId="0" fontId="5" fillId="2" borderId="4" xfId="0" applyFont="1" applyFill="1" applyBorder="1" applyAlignment="1" applyProtection="1">
      <alignment horizontal="center"/>
      <protection locked="0" hidden="1"/>
    </xf>
    <xf numFmtId="3" fontId="5" fillId="5" borderId="4" xfId="0" applyNumberFormat="1" applyFont="1" applyFill="1" applyBorder="1" applyAlignment="1" applyProtection="1">
      <alignment horizontal="center"/>
      <protection hidden="1"/>
    </xf>
    <xf numFmtId="0" fontId="10" fillId="10" borderId="5" xfId="0" applyFont="1" applyFill="1" applyBorder="1" applyProtection="1">
      <protection hidden="1"/>
    </xf>
    <xf numFmtId="0" fontId="10" fillId="10" borderId="23" xfId="0" applyFont="1" applyFill="1" applyBorder="1" applyProtection="1">
      <protection hidden="1"/>
    </xf>
    <xf numFmtId="0" fontId="10" fillId="10" borderId="14" xfId="0" applyFont="1" applyFill="1" applyBorder="1" applyProtection="1">
      <protection hidden="1"/>
    </xf>
    <xf numFmtId="0" fontId="11" fillId="0" borderId="8" xfId="0" applyFont="1" applyBorder="1" applyAlignment="1" applyProtection="1">
      <protection hidden="1"/>
    </xf>
    <xf numFmtId="0" fontId="0" fillId="0" borderId="7" xfId="0" applyFont="1" applyBorder="1" applyAlignment="1" applyProtection="1">
      <protection hidden="1"/>
    </xf>
    <xf numFmtId="0" fontId="0" fillId="0" borderId="9" xfId="0" applyFont="1" applyBorder="1" applyAlignment="1" applyProtection="1">
      <protection hidden="1"/>
    </xf>
    <xf numFmtId="0" fontId="1" fillId="0" borderId="6" xfId="1" applyBorder="1" applyAlignment="1" applyProtection="1">
      <protection hidden="1"/>
    </xf>
    <xf numFmtId="0" fontId="0" fillId="0" borderId="12" xfId="0" applyFont="1" applyBorder="1" applyAlignment="1" applyProtection="1">
      <protection hidden="1"/>
    </xf>
    <xf numFmtId="0" fontId="0" fillId="0" borderId="13" xfId="0" applyFont="1" applyBorder="1" applyAlignment="1" applyProtection="1">
      <protection hidden="1"/>
    </xf>
    <xf numFmtId="0" fontId="12" fillId="10" borderId="8" xfId="0" applyFont="1" applyFill="1" applyBorder="1" applyAlignment="1" applyProtection="1">
      <protection hidden="1"/>
    </xf>
    <xf numFmtId="0" fontId="9" fillId="10" borderId="7" xfId="0" applyFont="1" applyFill="1" applyBorder="1" applyAlignment="1" applyProtection="1">
      <protection hidden="1"/>
    </xf>
    <xf numFmtId="0" fontId="0" fillId="10" borderId="9" xfId="0" applyFont="1" applyFill="1" applyBorder="1" applyAlignment="1" applyProtection="1">
      <protection hidden="1"/>
    </xf>
    <xf numFmtId="0" fontId="0" fillId="8" borderId="9" xfId="0" applyFont="1" applyFill="1" applyBorder="1" applyAlignment="1" applyProtection="1">
      <protection hidden="1"/>
    </xf>
    <xf numFmtId="0" fontId="11" fillId="8" borderId="8" xfId="0" applyFont="1" applyFill="1" applyBorder="1" applyAlignment="1" applyProtection="1">
      <protection hidden="1"/>
    </xf>
    <xf numFmtId="0" fontId="0" fillId="8" borderId="7" xfId="0" applyFont="1" applyFill="1" applyBorder="1" applyAlignment="1" applyProtection="1">
      <protection hidden="1"/>
    </xf>
    <xf numFmtId="0" fontId="11" fillId="8" borderId="10" xfId="0" applyFont="1" applyFill="1" applyBorder="1" applyAlignment="1" applyProtection="1">
      <protection hidden="1"/>
    </xf>
    <xf numFmtId="0" fontId="0" fillId="8" borderId="0" xfId="0" applyFont="1" applyFill="1" applyBorder="1" applyAlignment="1" applyProtection="1">
      <protection hidden="1"/>
    </xf>
    <xf numFmtId="0" fontId="0" fillId="8" borderId="11" xfId="0" applyFont="1" applyFill="1" applyBorder="1" applyAlignment="1" applyProtection="1">
      <protection hidden="1"/>
    </xf>
    <xf numFmtId="0" fontId="1" fillId="8" borderId="6" xfId="1" applyFill="1" applyBorder="1" applyAlignment="1" applyProtection="1">
      <protection hidden="1"/>
    </xf>
    <xf numFmtId="0" fontId="0" fillId="8" borderId="12" xfId="0" applyFont="1" applyFill="1" applyBorder="1" applyAlignment="1" applyProtection="1">
      <protection hidden="1"/>
    </xf>
    <xf numFmtId="0" fontId="0" fillId="8" borderId="13" xfId="0" applyFont="1" applyFill="1" applyBorder="1" applyAlignment="1" applyProtection="1">
      <protection hidden="1"/>
    </xf>
    <xf numFmtId="0" fontId="0" fillId="0" borderId="0" xfId="0" applyFont="1" applyAlignment="1" applyProtection="1">
      <protection hidden="1"/>
    </xf>
    <xf numFmtId="0" fontId="13" fillId="0" borderId="0" xfId="0" applyFont="1" applyProtection="1">
      <protection hidden="1"/>
    </xf>
    <xf numFmtId="0" fontId="14" fillId="0" borderId="0" xfId="0" applyFont="1" applyProtection="1">
      <protection hidden="1"/>
    </xf>
    <xf numFmtId="167" fontId="0" fillId="0" borderId="0" xfId="0" applyNumberFormat="1"/>
    <xf numFmtId="0" fontId="0" fillId="0" borderId="4" xfId="0" applyBorder="1" applyAlignment="1">
      <alignment horizontal="center"/>
    </xf>
    <xf numFmtId="167" fontId="0" fillId="0" borderId="4" xfId="0" applyNumberFormat="1" applyBorder="1" applyAlignment="1">
      <alignment horizontal="center"/>
    </xf>
    <xf numFmtId="1" fontId="0" fillId="0" borderId="4" xfId="0" applyNumberFormat="1" applyBorder="1" applyAlignment="1">
      <alignment horizontal="center"/>
    </xf>
    <xf numFmtId="0" fontId="0" fillId="0" borderId="4" xfId="0" applyBorder="1"/>
    <xf numFmtId="0" fontId="0" fillId="0" borderId="21" xfId="0" applyBorder="1" applyAlignment="1">
      <alignment horizontal="center"/>
    </xf>
    <xf numFmtId="1" fontId="0" fillId="0" borderId="4" xfId="0" applyNumberFormat="1" applyBorder="1"/>
    <xf numFmtId="0" fontId="0" fillId="4" borderId="4" xfId="0" applyFill="1" applyBorder="1"/>
    <xf numFmtId="167" fontId="15" fillId="8" borderId="4" xfId="0" applyNumberFormat="1" applyFont="1" applyFill="1" applyBorder="1" applyAlignment="1">
      <alignment horizontal="center"/>
    </xf>
    <xf numFmtId="167" fontId="0" fillId="2" borderId="4" xfId="0" applyNumberFormat="1" applyFill="1" applyBorder="1" applyAlignment="1">
      <alignment horizontal="center"/>
    </xf>
    <xf numFmtId="167" fontId="0" fillId="4" borderId="4" xfId="0" applyNumberFormat="1" applyFill="1" applyBorder="1" applyAlignment="1">
      <alignment horizontal="center"/>
    </xf>
    <xf numFmtId="0" fontId="0" fillId="0" borderId="4" xfId="0" applyFill="1" applyBorder="1" applyAlignment="1">
      <alignment horizontal="center"/>
    </xf>
    <xf numFmtId="1" fontId="0" fillId="4" borderId="4" xfId="0" applyNumberFormat="1" applyFill="1" applyBorder="1"/>
    <xf numFmtId="1" fontId="0" fillId="2" borderId="4" xfId="0" applyNumberFormat="1" applyFill="1" applyBorder="1"/>
    <xf numFmtId="0" fontId="0" fillId="0" borderId="0" xfId="0" applyProtection="1">
      <protection hidden="1"/>
    </xf>
    <xf numFmtId="0" fontId="0" fillId="0" borderId="4" xfId="0" applyBorder="1" applyAlignment="1" applyProtection="1">
      <alignment horizontal="center"/>
      <protection hidden="1"/>
    </xf>
    <xf numFmtId="0" fontId="0" fillId="0" borderId="4" xfId="0" applyBorder="1" applyProtection="1">
      <protection hidden="1"/>
    </xf>
    <xf numFmtId="0" fontId="0" fillId="0" borderId="21" xfId="0" applyBorder="1" applyAlignment="1" applyProtection="1">
      <alignment horizontal="center"/>
      <protection hidden="1"/>
    </xf>
    <xf numFmtId="167" fontId="0" fillId="0" borderId="4" xfId="0" applyNumberFormat="1" applyBorder="1" applyAlignment="1" applyProtection="1">
      <alignment horizontal="center"/>
      <protection hidden="1"/>
    </xf>
    <xf numFmtId="1" fontId="0" fillId="0" borderId="4" xfId="0" applyNumberFormat="1" applyBorder="1" applyAlignment="1" applyProtection="1">
      <alignment horizontal="center"/>
      <protection hidden="1"/>
    </xf>
    <xf numFmtId="1" fontId="0" fillId="0" borderId="4" xfId="0" applyNumberFormat="1" applyBorder="1" applyProtection="1">
      <protection hidden="1"/>
    </xf>
    <xf numFmtId="167" fontId="0" fillId="0" borderId="0" xfId="0" applyNumberFormat="1" applyProtection="1">
      <protection hidden="1"/>
    </xf>
    <xf numFmtId="0" fontId="0" fillId="0" borderId="0" xfId="0" applyBorder="1" applyProtection="1">
      <protection hidden="1"/>
    </xf>
    <xf numFmtId="0" fontId="0" fillId="0" borderId="0" xfId="0" applyAlignment="1" applyProtection="1">
      <alignment horizontal="center"/>
      <protection hidden="1"/>
    </xf>
    <xf numFmtId="167" fontId="15" fillId="0" borderId="22" xfId="0" applyNumberFormat="1" applyFont="1" applyFill="1" applyBorder="1" applyAlignment="1" applyProtection="1">
      <alignment horizontal="center"/>
      <protection hidden="1"/>
    </xf>
    <xf numFmtId="0" fontId="0" fillId="0" borderId="0" xfId="0" applyBorder="1" applyAlignment="1" applyProtection="1">
      <alignment horizontal="center"/>
      <protection hidden="1"/>
    </xf>
    <xf numFmtId="0" fontId="0" fillId="0" borderId="14" xfId="0" applyBorder="1" applyAlignment="1" applyProtection="1">
      <alignment horizontal="center"/>
      <protection hidden="1"/>
    </xf>
    <xf numFmtId="14" fontId="0" fillId="0" borderId="0" xfId="0" applyNumberFormat="1" applyAlignment="1" applyProtection="1">
      <alignment horizontal="center"/>
      <protection hidden="1"/>
    </xf>
    <xf numFmtId="14" fontId="0" fillId="0" borderId="0" xfId="0" applyNumberFormat="1" applyBorder="1" applyAlignment="1" applyProtection="1">
      <alignment horizontal="center"/>
      <protection hidden="1"/>
    </xf>
    <xf numFmtId="14" fontId="0" fillId="0" borderId="4" xfId="0" applyNumberFormat="1" applyBorder="1" applyAlignment="1" applyProtection="1">
      <alignment horizontal="center"/>
      <protection hidden="1"/>
    </xf>
    <xf numFmtId="1" fontId="0" fillId="0" borderId="0" xfId="0" applyNumberFormat="1" applyBorder="1" applyProtection="1">
      <protection hidden="1"/>
    </xf>
    <xf numFmtId="0" fontId="16" fillId="0" borderId="0" xfId="0" applyFont="1" applyBorder="1" applyAlignment="1" applyProtection="1">
      <alignment horizontal="center"/>
      <protection hidden="1"/>
    </xf>
    <xf numFmtId="0" fontId="16" fillId="0" borderId="24" xfId="0" applyFont="1" applyBorder="1" applyAlignment="1" applyProtection="1">
      <alignment horizontal="center"/>
      <protection hidden="1"/>
    </xf>
    <xf numFmtId="0" fontId="16" fillId="0" borderId="25" xfId="0" applyFont="1" applyBorder="1" applyAlignment="1" applyProtection="1">
      <alignment horizontal="center"/>
      <protection hidden="1"/>
    </xf>
    <xf numFmtId="0" fontId="16" fillId="0" borderId="26" xfId="0" applyFont="1" applyBorder="1" applyAlignment="1" applyProtection="1">
      <alignment horizontal="center"/>
      <protection hidden="1"/>
    </xf>
    <xf numFmtId="0" fontId="16" fillId="0" borderId="27" xfId="0" applyFont="1" applyBorder="1" applyAlignment="1" applyProtection="1">
      <alignment horizontal="center"/>
      <protection hidden="1"/>
    </xf>
    <xf numFmtId="1" fontId="16" fillId="0" borderId="28" xfId="0" applyNumberFormat="1" applyFont="1" applyBorder="1" applyAlignment="1" applyProtection="1">
      <alignment horizontal="center"/>
      <protection hidden="1"/>
    </xf>
    <xf numFmtId="0" fontId="16" fillId="0" borderId="29" xfId="0" applyFont="1" applyBorder="1" applyAlignment="1" applyProtection="1">
      <alignment horizontal="center"/>
      <protection hidden="1"/>
    </xf>
    <xf numFmtId="1" fontId="16" fillId="0" borderId="30" xfId="0" applyNumberFormat="1" applyFont="1" applyBorder="1" applyAlignment="1" applyProtection="1">
      <alignment horizontal="center"/>
      <protection hidden="1"/>
    </xf>
    <xf numFmtId="0" fontId="16" fillId="0" borderId="23" xfId="0" applyFont="1" applyBorder="1" applyAlignment="1" applyProtection="1">
      <alignment horizontal="center"/>
      <protection hidden="1"/>
    </xf>
    <xf numFmtId="0" fontId="16" fillId="0" borderId="17" xfId="0" applyFont="1" applyBorder="1" applyAlignment="1" applyProtection="1">
      <alignment horizontal="center"/>
      <protection hidden="1"/>
    </xf>
    <xf numFmtId="0" fontId="16" fillId="0" borderId="18" xfId="0" applyFont="1" applyBorder="1" applyAlignment="1" applyProtection="1">
      <alignment horizontal="center"/>
      <protection hidden="1"/>
    </xf>
    <xf numFmtId="1" fontId="15" fillId="7" borderId="5" xfId="0" applyNumberFormat="1" applyFont="1" applyFill="1" applyBorder="1" applyAlignment="1" applyProtection="1">
      <alignment horizontal="center"/>
      <protection hidden="1"/>
    </xf>
    <xf numFmtId="167" fontId="15" fillId="7" borderId="5" xfId="0" applyNumberFormat="1" applyFont="1" applyFill="1" applyBorder="1" applyAlignment="1" applyProtection="1">
      <alignment horizontal="center"/>
      <protection hidden="1"/>
    </xf>
    <xf numFmtId="0" fontId="15" fillId="7" borderId="5" xfId="0" applyFont="1" applyFill="1" applyBorder="1" applyAlignment="1" applyProtection="1">
      <alignment horizontal="center"/>
      <protection hidden="1"/>
    </xf>
    <xf numFmtId="14" fontId="15" fillId="7" borderId="5" xfId="0" applyNumberFormat="1" applyFont="1" applyFill="1" applyBorder="1" applyAlignment="1" applyProtection="1">
      <alignment horizontal="center"/>
      <protection hidden="1"/>
    </xf>
    <xf numFmtId="0" fontId="4" fillId="9" borderId="24" xfId="0" applyFont="1" applyFill="1" applyBorder="1" applyAlignment="1" applyProtection="1">
      <alignment horizontal="center"/>
      <protection hidden="1"/>
    </xf>
    <xf numFmtId="0" fontId="4" fillId="9" borderId="31" xfId="0" applyFont="1" applyFill="1" applyBorder="1" applyAlignment="1" applyProtection="1">
      <alignment horizontal="center"/>
      <protection hidden="1"/>
    </xf>
    <xf numFmtId="0" fontId="0" fillId="0" borderId="26" xfId="0" applyBorder="1" applyAlignment="1" applyProtection="1">
      <alignment horizontal="center"/>
      <protection hidden="1"/>
    </xf>
    <xf numFmtId="0" fontId="0" fillId="0" borderId="29" xfId="0" applyBorder="1" applyAlignment="1" applyProtection="1">
      <alignment horizontal="center"/>
      <protection hidden="1"/>
    </xf>
    <xf numFmtId="14" fontId="0" fillId="0" borderId="32" xfId="0" applyNumberFormat="1" applyBorder="1" applyAlignment="1" applyProtection="1">
      <alignment horizontal="center"/>
      <protection hidden="1"/>
    </xf>
    <xf numFmtId="1" fontId="0" fillId="0" borderId="32" xfId="0" applyNumberFormat="1" applyBorder="1" applyAlignment="1" applyProtection="1">
      <alignment horizontal="center"/>
      <protection hidden="1"/>
    </xf>
    <xf numFmtId="0" fontId="0" fillId="0" borderId="8" xfId="0" applyBorder="1" applyAlignment="1" applyProtection="1">
      <alignment horizontal="center"/>
      <protection hidden="1"/>
    </xf>
    <xf numFmtId="0" fontId="15" fillId="3" borderId="1" xfId="0" applyFont="1" applyFill="1" applyBorder="1" applyAlignment="1" applyProtection="1">
      <alignment horizontal="center"/>
      <protection hidden="1"/>
    </xf>
    <xf numFmtId="0" fontId="15" fillId="3" borderId="2" xfId="0" applyFont="1" applyFill="1" applyBorder="1" applyAlignment="1" applyProtection="1">
      <alignment horizontal="center"/>
      <protection hidden="1"/>
    </xf>
    <xf numFmtId="0" fontId="5" fillId="0" borderId="0" xfId="0" applyFont="1" applyAlignment="1" applyProtection="1">
      <alignment horizontal="right"/>
      <protection hidden="1"/>
    </xf>
    <xf numFmtId="1" fontId="0" fillId="0" borderId="0" xfId="0" applyNumberFormat="1" applyBorder="1" applyAlignment="1" applyProtection="1">
      <alignment horizontal="center"/>
      <protection hidden="1"/>
    </xf>
    <xf numFmtId="0" fontId="4" fillId="0" borderId="0" xfId="0" applyFont="1" applyFill="1" applyBorder="1" applyAlignment="1" applyProtection="1">
      <alignment horizontal="center"/>
      <protection hidden="1"/>
    </xf>
    <xf numFmtId="0" fontId="4" fillId="0" borderId="0" xfId="0" applyFont="1" applyProtection="1">
      <protection hidden="1"/>
    </xf>
    <xf numFmtId="0" fontId="13" fillId="0" borderId="15" xfId="0" applyFont="1" applyBorder="1" applyAlignment="1" applyProtection="1">
      <protection hidden="1"/>
    </xf>
    <xf numFmtId="0" fontId="15" fillId="0" borderId="33" xfId="0" applyFont="1" applyBorder="1" applyAlignment="1" applyProtection="1">
      <protection hidden="1"/>
    </xf>
    <xf numFmtId="0" fontId="15" fillId="0" borderId="16" xfId="0" applyFont="1" applyBorder="1" applyAlignment="1" applyProtection="1">
      <protection hidden="1"/>
    </xf>
    <xf numFmtId="0" fontId="18" fillId="0" borderId="19" xfId="1" applyFont="1" applyBorder="1" applyAlignment="1" applyProtection="1">
      <protection hidden="1"/>
    </xf>
    <xf numFmtId="0" fontId="15" fillId="0" borderId="34" xfId="0" applyFont="1" applyBorder="1" applyAlignment="1" applyProtection="1">
      <protection hidden="1"/>
    </xf>
    <xf numFmtId="0" fontId="15" fillId="0" borderId="20" xfId="0" applyFont="1" applyBorder="1" applyAlignment="1" applyProtection="1">
      <protection hidden="1"/>
    </xf>
    <xf numFmtId="0" fontId="15" fillId="6" borderId="15" xfId="0" applyFont="1" applyFill="1" applyBorder="1" applyProtection="1">
      <protection hidden="1"/>
    </xf>
    <xf numFmtId="0" fontId="15" fillId="6" borderId="16" xfId="0" applyFont="1" applyFill="1" applyBorder="1" applyProtection="1">
      <protection hidden="1"/>
    </xf>
    <xf numFmtId="0" fontId="0" fillId="0" borderId="22" xfId="0" applyBorder="1" applyAlignment="1" applyProtection="1">
      <alignment horizontal="center"/>
      <protection hidden="1"/>
    </xf>
    <xf numFmtId="0" fontId="0" fillId="0" borderId="22" xfId="0" applyBorder="1" applyProtection="1">
      <protection hidden="1"/>
    </xf>
    <xf numFmtId="0" fontId="15" fillId="0" borderId="1" xfId="0" applyFont="1" applyBorder="1" applyProtection="1">
      <protection hidden="1"/>
    </xf>
    <xf numFmtId="0" fontId="15" fillId="0" borderId="3" xfId="0" applyFont="1" applyBorder="1" applyProtection="1">
      <protection hidden="1"/>
    </xf>
    <xf numFmtId="0" fontId="15" fillId="0" borderId="2" xfId="0" applyFont="1" applyBorder="1" applyProtection="1">
      <protection hidden="1"/>
    </xf>
    <xf numFmtId="0" fontId="15" fillId="0" borderId="15" xfId="0" applyFont="1" applyBorder="1" applyProtection="1">
      <protection hidden="1"/>
    </xf>
    <xf numFmtId="0" fontId="15" fillId="0" borderId="33" xfId="0" applyFont="1" applyBorder="1" applyProtection="1">
      <protection hidden="1"/>
    </xf>
    <xf numFmtId="0" fontId="15" fillId="0" borderId="16" xfId="0" applyFont="1" applyBorder="1" applyProtection="1">
      <protection hidden="1"/>
    </xf>
    <xf numFmtId="0" fontId="15" fillId="0" borderId="19" xfId="0" applyFont="1" applyBorder="1" applyProtection="1">
      <protection hidden="1"/>
    </xf>
    <xf numFmtId="0" fontId="15" fillId="0" borderId="34" xfId="0" applyFont="1" applyBorder="1" applyProtection="1">
      <protection hidden="1"/>
    </xf>
    <xf numFmtId="0" fontId="15" fillId="0" borderId="20" xfId="0" applyFont="1" applyBorder="1" applyProtection="1">
      <protection hidden="1"/>
    </xf>
    <xf numFmtId="0" fontId="15" fillId="0" borderId="4" xfId="0" applyFont="1" applyBorder="1" applyProtection="1">
      <protection hidden="1"/>
    </xf>
    <xf numFmtId="0" fontId="17" fillId="0" borderId="0" xfId="0" applyFont="1" applyFill="1" applyProtection="1">
      <protection hidden="1"/>
    </xf>
    <xf numFmtId="0" fontId="17" fillId="0" borderId="0" xfId="0" applyFont="1" applyFill="1" applyBorder="1" applyProtection="1">
      <protection hidden="1"/>
    </xf>
    <xf numFmtId="0" fontId="17" fillId="0" borderId="0" xfId="0" applyFont="1" applyFill="1" applyBorder="1" applyAlignment="1" applyProtection="1">
      <alignment horizontal="center"/>
      <protection hidden="1"/>
    </xf>
    <xf numFmtId="1" fontId="0" fillId="0" borderId="5" xfId="0" applyNumberFormat="1" applyBorder="1" applyProtection="1">
      <protection hidden="1"/>
    </xf>
    <xf numFmtId="0" fontId="15" fillId="0" borderId="14" xfId="0" applyFont="1" applyBorder="1" applyProtection="1">
      <protection hidden="1"/>
    </xf>
    <xf numFmtId="0" fontId="15" fillId="0" borderId="4" xfId="0" applyFont="1" applyBorder="1" applyAlignment="1" applyProtection="1">
      <alignment horizontal="center"/>
      <protection hidden="1"/>
    </xf>
    <xf numFmtId="1" fontId="15" fillId="0" borderId="4" xfId="0" applyNumberFormat="1" applyFont="1" applyBorder="1" applyProtection="1">
      <protection hidden="1"/>
    </xf>
    <xf numFmtId="1" fontId="15" fillId="0" borderId="21" xfId="0" applyNumberFormat="1" applyFont="1" applyBorder="1" applyProtection="1">
      <protection hidden="1"/>
    </xf>
    <xf numFmtId="1" fontId="15" fillId="0" borderId="35" xfId="0" applyNumberFormat="1" applyFont="1" applyBorder="1" applyProtection="1">
      <protection hidden="1"/>
    </xf>
    <xf numFmtId="1" fontId="15" fillId="0" borderId="22" xfId="0" applyNumberFormat="1" applyFont="1" applyBorder="1" applyProtection="1">
      <protection hidden="1"/>
    </xf>
    <xf numFmtId="1" fontId="15" fillId="0" borderId="6" xfId="0" applyNumberFormat="1" applyFont="1" applyBorder="1" applyProtection="1">
      <protection hidden="1"/>
    </xf>
    <xf numFmtId="1" fontId="15" fillId="0" borderId="1" xfId="0" applyNumberFormat="1" applyFont="1" applyBorder="1" applyProtection="1">
      <protection hidden="1"/>
    </xf>
    <xf numFmtId="0" fontId="15" fillId="0" borderId="4" xfId="0" applyFont="1" applyBorder="1" applyAlignment="1" applyProtection="1">
      <alignment horizontal="right"/>
      <protection hidden="1"/>
    </xf>
    <xf numFmtId="0" fontId="15" fillId="0" borderId="21" xfId="0" applyFont="1" applyBorder="1" applyProtection="1">
      <protection hidden="1"/>
    </xf>
    <xf numFmtId="1" fontId="15" fillId="7" borderId="8" xfId="0" applyNumberFormat="1" applyFont="1" applyFill="1" applyBorder="1" applyAlignment="1" applyProtection="1">
      <alignment horizontal="center"/>
      <protection hidden="1"/>
    </xf>
    <xf numFmtId="0" fontId="0" fillId="0" borderId="36" xfId="0" applyBorder="1" applyAlignment="1" applyProtection="1">
      <alignment horizontal="right"/>
      <protection hidden="1"/>
    </xf>
    <xf numFmtId="0" fontId="15" fillId="0" borderId="36" xfId="0" applyFont="1" applyBorder="1" applyProtection="1">
      <protection hidden="1"/>
    </xf>
    <xf numFmtId="0" fontId="5" fillId="0" borderId="0" xfId="0" applyFont="1" applyBorder="1" applyAlignment="1" applyProtection="1">
      <alignment horizontal="center"/>
      <protection hidden="1"/>
    </xf>
    <xf numFmtId="0" fontId="15" fillId="0" borderId="36" xfId="0" applyFont="1" applyBorder="1" applyAlignment="1" applyProtection="1">
      <alignment horizontal="center"/>
      <protection hidden="1"/>
    </xf>
    <xf numFmtId="167" fontId="15" fillId="8" borderId="23" xfId="0" applyNumberFormat="1" applyFont="1" applyFill="1" applyBorder="1" applyAlignment="1" applyProtection="1">
      <alignment horizontal="center"/>
      <protection hidden="1"/>
    </xf>
    <xf numFmtId="14" fontId="15" fillId="8" borderId="14" xfId="0" applyNumberFormat="1" applyFont="1" applyFill="1" applyBorder="1" applyAlignment="1" applyProtection="1">
      <alignment horizontal="center"/>
      <protection hidden="1"/>
    </xf>
    <xf numFmtId="0" fontId="15" fillId="0" borderId="0" xfId="0" applyFont="1" applyBorder="1" applyProtection="1">
      <protection hidden="1"/>
    </xf>
    <xf numFmtId="1" fontId="0" fillId="0" borderId="0" xfId="0" applyNumberFormat="1" applyFont="1" applyBorder="1" applyProtection="1">
      <protection hidden="1"/>
    </xf>
    <xf numFmtId="1" fontId="15" fillId="0" borderId="10" xfId="0" applyNumberFormat="1" applyFont="1" applyBorder="1" applyProtection="1">
      <protection hidden="1"/>
    </xf>
    <xf numFmtId="0" fontId="15" fillId="0" borderId="9" xfId="0" applyFont="1" applyBorder="1" applyProtection="1">
      <protection hidden="1"/>
    </xf>
    <xf numFmtId="0" fontId="0" fillId="0" borderId="2" xfId="0" applyBorder="1" applyProtection="1">
      <protection hidden="1"/>
    </xf>
    <xf numFmtId="14" fontId="20" fillId="2" borderId="4" xfId="0" applyNumberFormat="1" applyFont="1" applyFill="1" applyBorder="1" applyAlignment="1" applyProtection="1">
      <alignment horizontal="center"/>
      <protection locked="0" hidden="1"/>
    </xf>
    <xf numFmtId="0" fontId="20" fillId="2" borderId="4" xfId="0" applyFont="1" applyFill="1" applyBorder="1" applyAlignment="1" applyProtection="1">
      <alignment horizontal="center"/>
      <protection locked="0" hidden="1"/>
    </xf>
    <xf numFmtId="1" fontId="20" fillId="2" borderId="38" xfId="0" applyNumberFormat="1" applyFont="1" applyFill="1" applyBorder="1" applyProtection="1">
      <protection locked="0" hidden="1"/>
    </xf>
    <xf numFmtId="0" fontId="19" fillId="0" borderId="0" xfId="0" applyFont="1" applyProtection="1">
      <protection hidden="1"/>
    </xf>
    <xf numFmtId="0" fontId="20" fillId="0" borderId="0" xfId="0" applyFont="1" applyProtection="1">
      <protection hidden="1"/>
    </xf>
    <xf numFmtId="14" fontId="19" fillId="0" borderId="0" xfId="0" applyNumberFormat="1" applyFont="1" applyProtection="1">
      <protection hidden="1"/>
    </xf>
    <xf numFmtId="1" fontId="19" fillId="0" borderId="0" xfId="0" applyNumberFormat="1" applyFont="1" applyProtection="1">
      <protection hidden="1"/>
    </xf>
    <xf numFmtId="2" fontId="19" fillId="0" borderId="0" xfId="0" applyNumberFormat="1" applyFont="1" applyProtection="1">
      <protection hidden="1"/>
    </xf>
    <xf numFmtId="169" fontId="19" fillId="0" borderId="0" xfId="0" applyNumberFormat="1" applyFont="1" applyProtection="1">
      <protection hidden="1"/>
    </xf>
    <xf numFmtId="170" fontId="19" fillId="0" borderId="0" xfId="0" applyNumberFormat="1" applyFont="1" applyProtection="1">
      <protection hidden="1"/>
    </xf>
    <xf numFmtId="168" fontId="19" fillId="0" borderId="0" xfId="0" applyNumberFormat="1" applyFont="1" applyProtection="1">
      <protection hidden="1"/>
    </xf>
    <xf numFmtId="167" fontId="19" fillId="0" borderId="0" xfId="0" applyNumberFormat="1" applyFont="1" applyProtection="1">
      <protection hidden="1"/>
    </xf>
    <xf numFmtId="0" fontId="20" fillId="11" borderId="36" xfId="0" applyFont="1" applyFill="1" applyBorder="1" applyProtection="1">
      <protection hidden="1"/>
    </xf>
    <xf numFmtId="0" fontId="19" fillId="0" borderId="4" xfId="0" applyFont="1" applyBorder="1" applyProtection="1">
      <protection hidden="1"/>
    </xf>
    <xf numFmtId="171" fontId="19" fillId="0" borderId="0" xfId="0" applyNumberFormat="1" applyFont="1" applyProtection="1">
      <protection hidden="1"/>
    </xf>
    <xf numFmtId="0" fontId="5" fillId="0" borderId="4" xfId="0" applyFont="1" applyBorder="1" applyAlignment="1" applyProtection="1">
      <alignment horizontal="center"/>
      <protection hidden="1"/>
    </xf>
    <xf numFmtId="0" fontId="19" fillId="7" borderId="4" xfId="0" applyFont="1" applyFill="1" applyBorder="1" applyProtection="1">
      <protection hidden="1"/>
    </xf>
    <xf numFmtId="0" fontId="19" fillId="0" borderId="4" xfId="0" applyFont="1" applyBorder="1" applyAlignment="1" applyProtection="1">
      <alignment horizontal="center"/>
      <protection hidden="1"/>
    </xf>
    <xf numFmtId="1" fontId="20" fillId="11" borderId="4" xfId="0" applyNumberFormat="1" applyFont="1" applyFill="1" applyBorder="1" applyAlignment="1" applyProtection="1">
      <alignment horizontal="center"/>
      <protection hidden="1"/>
    </xf>
    <xf numFmtId="0" fontId="5" fillId="0" borderId="0" xfId="0" applyFont="1" applyProtection="1">
      <protection hidden="1"/>
    </xf>
    <xf numFmtId="14" fontId="21" fillId="11" borderId="4" xfId="0" applyNumberFormat="1" applyFont="1" applyFill="1" applyBorder="1" applyProtection="1">
      <protection hidden="1"/>
    </xf>
    <xf numFmtId="0" fontId="20" fillId="11" borderId="36" xfId="0" applyFont="1" applyFill="1" applyBorder="1" applyAlignment="1" applyProtection="1">
      <alignment horizontal="center"/>
      <protection hidden="1"/>
    </xf>
    <xf numFmtId="0" fontId="20" fillId="11" borderId="1" xfId="0" applyFont="1" applyFill="1" applyBorder="1" applyAlignment="1" applyProtection="1">
      <protection hidden="1"/>
    </xf>
    <xf numFmtId="0" fontId="20" fillId="11" borderId="2" xfId="0" applyFont="1" applyFill="1" applyBorder="1" applyAlignment="1" applyProtection="1">
      <protection hidden="1"/>
    </xf>
    <xf numFmtId="0" fontId="20" fillId="11" borderId="1" xfId="0" applyFont="1" applyFill="1" applyBorder="1" applyProtection="1">
      <protection hidden="1"/>
    </xf>
    <xf numFmtId="0" fontId="20" fillId="11" borderId="2" xfId="0" applyFont="1" applyFill="1" applyBorder="1" applyProtection="1">
      <protection hidden="1"/>
    </xf>
    <xf numFmtId="1" fontId="19" fillId="11" borderId="36" xfId="0" applyNumberFormat="1" applyFont="1" applyFill="1" applyBorder="1" applyProtection="1">
      <protection hidden="1"/>
    </xf>
    <xf numFmtId="0" fontId="20" fillId="0" borderId="36" xfId="0" applyFont="1" applyBorder="1" applyAlignment="1" applyProtection="1">
      <alignment horizontal="center"/>
      <protection hidden="1"/>
    </xf>
    <xf numFmtId="0" fontId="20" fillId="2" borderId="36" xfId="0" applyFont="1" applyFill="1" applyBorder="1" applyAlignment="1" applyProtection="1">
      <alignment horizontal="center"/>
      <protection locked="0" hidden="1"/>
    </xf>
    <xf numFmtId="0" fontId="20" fillId="11" borderId="3" xfId="0" applyFont="1" applyFill="1" applyBorder="1" applyProtection="1">
      <protection hidden="1"/>
    </xf>
    <xf numFmtId="0" fontId="20" fillId="0" borderId="4" xfId="0" applyFont="1" applyBorder="1" applyProtection="1">
      <protection hidden="1"/>
    </xf>
    <xf numFmtId="1" fontId="20" fillId="2" borderId="37" xfId="0" applyNumberFormat="1" applyFont="1" applyFill="1" applyBorder="1" applyProtection="1">
      <protection locked="0" hidden="1"/>
    </xf>
    <xf numFmtId="1" fontId="20" fillId="11" borderId="4" xfId="0" applyNumberFormat="1" applyFont="1" applyFill="1" applyBorder="1" applyProtection="1">
      <protection hidden="1"/>
    </xf>
    <xf numFmtId="1" fontId="20" fillId="11" borderId="14" xfId="0" applyNumberFormat="1" applyFont="1" applyFill="1" applyBorder="1" applyProtection="1">
      <protection hidden="1"/>
    </xf>
    <xf numFmtId="0" fontId="21" fillId="0" borderId="0" xfId="0" applyFont="1" applyProtection="1">
      <protection hidden="1"/>
    </xf>
    <xf numFmtId="0" fontId="20" fillId="11" borderId="4" xfId="0" applyFont="1" applyFill="1" applyBorder="1" applyProtection="1">
      <protection hidden="1"/>
    </xf>
    <xf numFmtId="14" fontId="20" fillId="11" borderId="4" xfId="0" applyNumberFormat="1" applyFont="1" applyFill="1" applyBorder="1" applyProtection="1">
      <protection hidden="1"/>
    </xf>
    <xf numFmtId="0" fontId="20" fillId="0" borderId="15" xfId="0" applyFont="1" applyBorder="1" applyProtection="1">
      <protection hidden="1"/>
    </xf>
    <xf numFmtId="0" fontId="20" fillId="0" borderId="33" xfId="0" applyFont="1" applyBorder="1" applyProtection="1">
      <protection hidden="1"/>
    </xf>
    <xf numFmtId="0" fontId="20" fillId="0" borderId="16" xfId="0" applyFont="1" applyBorder="1" applyProtection="1">
      <protection hidden="1"/>
    </xf>
    <xf numFmtId="0" fontId="20" fillId="4" borderId="1" xfId="0" applyFont="1" applyFill="1" applyBorder="1" applyProtection="1">
      <protection hidden="1"/>
    </xf>
    <xf numFmtId="0" fontId="20" fillId="4" borderId="3" xfId="0" applyFont="1" applyFill="1" applyBorder="1" applyProtection="1">
      <protection hidden="1"/>
    </xf>
    <xf numFmtId="0" fontId="20" fillId="4" borderId="2" xfId="0" applyFont="1" applyFill="1" applyBorder="1" applyProtection="1">
      <protection hidden="1"/>
    </xf>
    <xf numFmtId="0" fontId="20" fillId="0" borderId="19" xfId="0" applyFont="1" applyBorder="1" applyProtection="1">
      <protection hidden="1"/>
    </xf>
    <xf numFmtId="0" fontId="20" fillId="0" borderId="34" xfId="0" applyFont="1" applyBorder="1" applyProtection="1">
      <protection hidden="1"/>
    </xf>
    <xf numFmtId="0" fontId="20" fillId="0" borderId="20" xfId="0" applyFont="1" applyBorder="1" applyProtection="1">
      <protection hidden="1"/>
    </xf>
    <xf numFmtId="0" fontId="20" fillId="0" borderId="0" xfId="0" applyFont="1" applyFill="1" applyBorder="1" applyProtection="1">
      <protection hidden="1"/>
    </xf>
    <xf numFmtId="1" fontId="20" fillId="0" borderId="0" xfId="0" applyNumberFormat="1" applyFont="1" applyFill="1" applyBorder="1" applyProtection="1">
      <protection hidden="1"/>
    </xf>
    <xf numFmtId="0" fontId="20" fillId="11" borderId="37" xfId="0" applyFont="1" applyFill="1" applyBorder="1" applyProtection="1">
      <protection hidden="1"/>
    </xf>
    <xf numFmtId="0" fontId="19" fillId="0" borderId="12" xfId="0" applyFont="1" applyBorder="1" applyProtection="1">
      <protection hidden="1"/>
    </xf>
    <xf numFmtId="0" fontId="19" fillId="0" borderId="13" xfId="0" applyFont="1" applyBorder="1" applyProtection="1">
      <protection hidden="1"/>
    </xf>
    <xf numFmtId="0" fontId="19" fillId="0" borderId="22" xfId="0" applyFont="1" applyBorder="1" applyProtection="1">
      <protection hidden="1"/>
    </xf>
    <xf numFmtId="0" fontId="20" fillId="0" borderId="1" xfId="0" applyFont="1" applyBorder="1" applyProtection="1">
      <protection hidden="1"/>
    </xf>
    <xf numFmtId="0" fontId="20" fillId="0" borderId="3" xfId="0" applyFont="1" applyBorder="1" applyProtection="1">
      <protection hidden="1"/>
    </xf>
    <xf numFmtId="2" fontId="20" fillId="0" borderId="3" xfId="0" applyNumberFormat="1" applyFont="1" applyBorder="1" applyProtection="1">
      <protection hidden="1"/>
    </xf>
    <xf numFmtId="0" fontId="20" fillId="0" borderId="2" xfId="0" applyFont="1" applyBorder="1" applyProtection="1">
      <protection hidden="1"/>
    </xf>
    <xf numFmtId="0" fontId="20" fillId="11" borderId="5" xfId="0" applyFont="1" applyFill="1" applyBorder="1" applyAlignment="1" applyProtection="1">
      <alignment horizontal="right"/>
      <protection hidden="1"/>
    </xf>
    <xf numFmtId="0" fontId="20" fillId="11" borderId="23" xfId="0" applyFont="1" applyFill="1" applyBorder="1" applyProtection="1">
      <protection hidden="1"/>
    </xf>
    <xf numFmtId="14" fontId="20" fillId="11" borderId="23" xfId="0" applyNumberFormat="1" applyFont="1" applyFill="1" applyBorder="1" applyAlignment="1" applyProtection="1">
      <alignment horizontal="center"/>
      <protection hidden="1"/>
    </xf>
    <xf numFmtId="1" fontId="20" fillId="11" borderId="23" xfId="0" applyNumberFormat="1" applyFont="1" applyFill="1" applyBorder="1" applyAlignment="1" applyProtection="1">
      <alignment horizontal="left"/>
      <protection hidden="1"/>
    </xf>
    <xf numFmtId="0" fontId="20" fillId="11" borderId="14" xfId="0" applyFont="1" applyFill="1" applyBorder="1" applyProtection="1">
      <protection hidden="1"/>
    </xf>
    <xf numFmtId="0" fontId="20" fillId="11" borderId="15" xfId="0" applyFont="1" applyFill="1" applyBorder="1" applyProtection="1">
      <protection hidden="1"/>
    </xf>
    <xf numFmtId="0" fontId="20" fillId="11" borderId="16" xfId="0" applyFont="1" applyFill="1" applyBorder="1" applyProtection="1">
      <protection hidden="1"/>
    </xf>
    <xf numFmtId="0" fontId="19" fillId="4" borderId="15" xfId="0" applyFont="1" applyFill="1" applyBorder="1" applyProtection="1">
      <protection hidden="1"/>
    </xf>
    <xf numFmtId="0" fontId="19" fillId="4" borderId="33" xfId="0" applyFont="1" applyFill="1" applyBorder="1" applyProtection="1">
      <protection hidden="1"/>
    </xf>
    <xf numFmtId="0" fontId="19" fillId="4" borderId="16" xfId="0" applyFont="1" applyFill="1" applyBorder="1" applyProtection="1">
      <protection hidden="1"/>
    </xf>
    <xf numFmtId="0" fontId="19" fillId="4" borderId="17" xfId="0" applyFont="1" applyFill="1" applyBorder="1" applyProtection="1">
      <protection hidden="1"/>
    </xf>
    <xf numFmtId="0" fontId="19" fillId="4" borderId="0" xfId="0" applyFont="1" applyFill="1" applyBorder="1" applyProtection="1">
      <protection hidden="1"/>
    </xf>
    <xf numFmtId="0" fontId="19" fillId="4" borderId="18" xfId="0" applyFont="1" applyFill="1" applyBorder="1" applyProtection="1">
      <protection hidden="1"/>
    </xf>
    <xf numFmtId="1" fontId="19" fillId="4" borderId="0" xfId="0" applyNumberFormat="1" applyFont="1" applyFill="1" applyBorder="1" applyProtection="1">
      <protection hidden="1"/>
    </xf>
    <xf numFmtId="0" fontId="19" fillId="4" borderId="19" xfId="0" applyFont="1" applyFill="1" applyBorder="1" applyProtection="1">
      <protection hidden="1"/>
    </xf>
    <xf numFmtId="0" fontId="19" fillId="4" borderId="34" xfId="0" applyFont="1" applyFill="1" applyBorder="1" applyProtection="1">
      <protection hidden="1"/>
    </xf>
    <xf numFmtId="1" fontId="19" fillId="4" borderId="34" xfId="0" applyNumberFormat="1" applyFont="1" applyFill="1" applyBorder="1" applyProtection="1">
      <protection hidden="1"/>
    </xf>
    <xf numFmtId="0" fontId="19" fillId="4" borderId="20" xfId="0" applyFont="1" applyFill="1" applyBorder="1" applyProtection="1">
      <protection hidden="1"/>
    </xf>
    <xf numFmtId="17" fontId="0" fillId="2" borderId="21" xfId="0" applyNumberFormat="1" applyFill="1" applyBorder="1" applyAlignment="1" applyProtection="1">
      <alignment horizontal="center"/>
      <protection hidden="1"/>
    </xf>
    <xf numFmtId="2" fontId="0" fillId="2" borderId="22" xfId="0" applyNumberFormat="1" applyFill="1" applyBorder="1" applyAlignment="1" applyProtection="1">
      <alignment horizontal="center"/>
      <protection hidden="1"/>
    </xf>
    <xf numFmtId="2" fontId="0" fillId="2" borderId="35" xfId="0" applyNumberFormat="1" applyFill="1" applyBorder="1" applyAlignment="1" applyProtection="1">
      <alignment horizontal="center"/>
      <protection hidden="1"/>
    </xf>
    <xf numFmtId="1" fontId="0" fillId="2" borderId="35" xfId="0" applyNumberFormat="1" applyFill="1" applyBorder="1" applyAlignment="1" applyProtection="1">
      <alignment horizontal="center"/>
      <protection hidden="1"/>
    </xf>
    <xf numFmtId="14" fontId="15" fillId="2" borderId="14" xfId="0" applyNumberFormat="1" applyFont="1" applyFill="1" applyBorder="1" applyAlignment="1" applyProtection="1">
      <alignment horizontal="center"/>
      <protection hidden="1"/>
    </xf>
    <xf numFmtId="1" fontId="15" fillId="2" borderId="14" xfId="0" applyNumberFormat="1" applyFont="1" applyFill="1" applyBorder="1" applyAlignment="1" applyProtection="1">
      <alignment horizontal="center"/>
      <protection hidden="1"/>
    </xf>
    <xf numFmtId="0" fontId="15" fillId="2" borderId="0" xfId="0" applyFont="1" applyFill="1" applyAlignment="1" applyProtection="1">
      <alignment horizontal="center"/>
      <protection hidden="1"/>
    </xf>
    <xf numFmtId="0" fontId="2" fillId="2" borderId="23" xfId="0" applyFont="1" applyFill="1" applyBorder="1" applyAlignment="1" applyProtection="1">
      <alignment horizontal="center"/>
      <protection hidden="1"/>
    </xf>
    <xf numFmtId="1" fontId="15" fillId="2" borderId="23" xfId="0" applyNumberFormat="1" applyFont="1" applyFill="1" applyBorder="1" applyAlignment="1" applyProtection="1">
      <alignment horizontal="center"/>
      <protection hidden="1"/>
    </xf>
    <xf numFmtId="0" fontId="4" fillId="0" borderId="0" xfId="0" applyFont="1" applyProtection="1"/>
  </cellXfs>
  <cellStyles count="2">
    <cellStyle name="Hyperlink" xfId="1" builtinId="8"/>
    <cellStyle name="Normal" xfId="0" builtinId="0"/>
  </cellStyles>
  <dxfs count="8">
    <dxf>
      <font>
        <b/>
        <i val="0"/>
        <strike val="0"/>
        <condense val="0"/>
        <extend val="0"/>
        <outline val="0"/>
        <shadow val="0"/>
        <u val="none"/>
        <vertAlign val="baseline"/>
        <sz val="11"/>
        <color theme="1"/>
        <name val="Calibri"/>
        <scheme val="none"/>
      </font>
      <numFmt numFmtId="165" formatCode="&quot;Rs.&quot;\ #,##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2" formatCode="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2" formatCode="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165" formatCode="&quot;Rs.&quot;\ #,##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166" formatCode="[$-409]mmm/yy;@"/>
      <fill>
        <patternFill patternType="none">
          <fgColor indexed="64"/>
          <bgColor indexed="65"/>
        </patternFill>
      </fill>
      <protection locked="1" hidden="1"/>
    </dxf>
    <dxf>
      <font>
        <b/>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0" indent="0" relativeIndent="0" justifyLastLine="0" shrinkToFit="0" mergeCell="0" readingOrder="0"/>
      <protection locked="0" hidden="1"/>
    </dxf>
    <dxf>
      <font>
        <b/>
        <i val="0"/>
        <strike val="0"/>
        <condense val="0"/>
        <extend val="0"/>
        <outline val="0"/>
        <shadow val="0"/>
        <u val="none"/>
        <vertAlign val="baseline"/>
        <sz val="11"/>
        <color theme="1"/>
        <name val="Calibri"/>
        <scheme val="none"/>
      </font>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fill>
        <patternFill patternType="none">
          <fgColor indexed="64"/>
          <bgColor indexed="65"/>
        </patternFill>
      </fill>
      <protection locked="0" hidden="1"/>
    </dxf>
  </dxfs>
  <tableStyles count="0" defaultTableStyle="TableStyleMedium9" defaultPivotStyle="PivotStyleLight16"/>
  <colors>
    <mruColors>
      <color rgb="FFFF9900"/>
      <color rgb="FF66FF33"/>
      <color rgb="FF00FFCC"/>
      <color rgb="FF0000FF"/>
      <color rgb="FF3399FF"/>
      <color rgb="FF0066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61</xdr:row>
      <xdr:rowOff>47625</xdr:rowOff>
    </xdr:from>
    <xdr:to>
      <xdr:col>4</xdr:col>
      <xdr:colOff>38100</xdr:colOff>
      <xdr:row>68</xdr:row>
      <xdr:rowOff>142875</xdr:rowOff>
    </xdr:to>
    <xdr:sp macro="" textlink="">
      <xdr:nvSpPr>
        <xdr:cNvPr id="2" name="Shape 4"/>
        <xdr:cNvSpPr txBox="1"/>
      </xdr:nvSpPr>
      <xdr:spPr>
        <a:xfrm>
          <a:off x="1847850" y="6391275"/>
          <a:ext cx="3581400" cy="151447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19</xdr:col>
      <xdr:colOff>0</xdr:colOff>
      <xdr:row>31</xdr:row>
      <xdr:rowOff>47625</xdr:rowOff>
    </xdr:from>
    <xdr:to>
      <xdr:col>22</xdr:col>
      <xdr:colOff>38100</xdr:colOff>
      <xdr:row>38</xdr:row>
      <xdr:rowOff>142875</xdr:rowOff>
    </xdr:to>
    <xdr:sp macro="" textlink="">
      <xdr:nvSpPr>
        <xdr:cNvPr id="4" name="Shape 4"/>
        <xdr:cNvSpPr txBox="1"/>
      </xdr:nvSpPr>
      <xdr:spPr>
        <a:xfrm>
          <a:off x="7315200" y="3286125"/>
          <a:ext cx="2705100" cy="14287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380999</xdr:colOff>
      <xdr:row>8</xdr:row>
      <xdr:rowOff>104775</xdr:rowOff>
    </xdr:from>
    <xdr:to>
      <xdr:col>9</xdr:col>
      <xdr:colOff>590550</xdr:colOff>
      <xdr:row>9</xdr:row>
      <xdr:rowOff>209550</xdr:rowOff>
    </xdr:to>
    <xdr:sp macro="" textlink="">
      <xdr:nvSpPr>
        <xdr:cNvPr id="2" name="Left Arrow 1"/>
        <xdr:cNvSpPr/>
      </xdr:nvSpPr>
      <xdr:spPr>
        <a:xfrm>
          <a:off x="7105649" y="1581150"/>
          <a:ext cx="1447801" cy="285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18</xdr:col>
      <xdr:colOff>0</xdr:colOff>
      <xdr:row>42</xdr:row>
      <xdr:rowOff>47625</xdr:rowOff>
    </xdr:from>
    <xdr:to>
      <xdr:col>21</xdr:col>
      <xdr:colOff>38100</xdr:colOff>
      <xdr:row>51</xdr:row>
      <xdr:rowOff>142875</xdr:rowOff>
    </xdr:to>
    <xdr:sp macro="" textlink="">
      <xdr:nvSpPr>
        <xdr:cNvPr id="4" name="Shape 4"/>
        <xdr:cNvSpPr txBox="1"/>
      </xdr:nvSpPr>
      <xdr:spPr>
        <a:xfrm>
          <a:off x="10420350" y="7991475"/>
          <a:ext cx="2457450" cy="18097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48</xdr:col>
      <xdr:colOff>0</xdr:colOff>
      <xdr:row>16</xdr:row>
      <xdr:rowOff>47625</xdr:rowOff>
    </xdr:from>
    <xdr:to>
      <xdr:col>51</xdr:col>
      <xdr:colOff>38100</xdr:colOff>
      <xdr:row>23</xdr:row>
      <xdr:rowOff>142875</xdr:rowOff>
    </xdr:to>
    <xdr:sp macro="" textlink="">
      <xdr:nvSpPr>
        <xdr:cNvPr id="2"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25</xdr:col>
      <xdr:colOff>323849</xdr:colOff>
      <xdr:row>1</xdr:row>
      <xdr:rowOff>152400</xdr:rowOff>
    </xdr:from>
    <xdr:to>
      <xdr:col>28</xdr:col>
      <xdr:colOff>590549</xdr:colOff>
      <xdr:row>2</xdr:row>
      <xdr:rowOff>180975</xdr:rowOff>
    </xdr:to>
    <xdr:sp macro="" textlink="">
      <xdr:nvSpPr>
        <xdr:cNvPr id="3" name="Right Arrow 2"/>
        <xdr:cNvSpPr/>
      </xdr:nvSpPr>
      <xdr:spPr>
        <a:xfrm>
          <a:off x="8486774" y="352425"/>
          <a:ext cx="246697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20</xdr:col>
      <xdr:colOff>0</xdr:colOff>
      <xdr:row>54</xdr:row>
      <xdr:rowOff>47625</xdr:rowOff>
    </xdr:from>
    <xdr:to>
      <xdr:col>23</xdr:col>
      <xdr:colOff>38100</xdr:colOff>
      <xdr:row>64</xdr:row>
      <xdr:rowOff>85725</xdr:rowOff>
    </xdr:to>
    <xdr:sp macro="" textlink="">
      <xdr:nvSpPr>
        <xdr:cNvPr id="5" name="Shape 4"/>
        <xdr:cNvSpPr txBox="1"/>
      </xdr:nvSpPr>
      <xdr:spPr>
        <a:xfrm>
          <a:off x="1095375" y="8839200"/>
          <a:ext cx="2876550" cy="15621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247651</xdr:colOff>
      <xdr:row>5</xdr:row>
      <xdr:rowOff>76199</xdr:rowOff>
    </xdr:from>
    <xdr:to>
      <xdr:col>8</xdr:col>
      <xdr:colOff>638175</xdr:colOff>
      <xdr:row>6</xdr:row>
      <xdr:rowOff>85724</xdr:rowOff>
    </xdr:to>
    <xdr:sp macro="" textlink="">
      <xdr:nvSpPr>
        <xdr:cNvPr id="2" name="Right Arrow 1"/>
        <xdr:cNvSpPr/>
      </xdr:nvSpPr>
      <xdr:spPr>
        <a:xfrm>
          <a:off x="3514726" y="1028699"/>
          <a:ext cx="4657724"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22</xdr:col>
      <xdr:colOff>0</xdr:colOff>
      <xdr:row>18</xdr:row>
      <xdr:rowOff>47625</xdr:rowOff>
    </xdr:from>
    <xdr:to>
      <xdr:col>25</xdr:col>
      <xdr:colOff>38100</xdr:colOff>
      <xdr:row>25</xdr:row>
      <xdr:rowOff>142875</xdr:rowOff>
    </xdr:to>
    <xdr:sp macro="" textlink="">
      <xdr:nvSpPr>
        <xdr:cNvPr id="3"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tables/table1.xml><?xml version="1.0" encoding="utf-8"?>
<table xmlns="http://schemas.openxmlformats.org/spreadsheetml/2006/main" id="2" name="Table2" displayName="Table2" ref="B113:G151" totalsRowShown="0" headerRowDxfId="7" dataDxfId="6">
  <autoFilter ref="B113:G151"/>
  <tableColumns count="6">
    <tableColumn id="1" name="Column1" dataDxfId="5"/>
    <tableColumn id="2" name="Column2" dataDxfId="4"/>
    <tableColumn id="3" name="Column3" dataDxfId="3">
      <calculatedColumnFormula>D113</calculatedColumnFormula>
    </tableColumn>
    <tableColumn id="4" name="Column4" dataDxfId="2">
      <calculatedColumnFormula>G113*N29</calculatedColumnFormula>
    </tableColumn>
    <tableColumn id="5" name="Column5" dataDxfId="1">
      <calculatedColumnFormula>D114-E114</calculatedColumnFormula>
    </tableColumn>
    <tableColumn id="6" name="Column6" dataDxfId="0">
      <calculatedColumnFormula>G113-F114</calculatedColumnFormula>
    </tableColumn>
  </tableColumns>
  <tableStyleInfo name="TableStyleMedium2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lbankingsolutions.com/" TargetMode="External"/><Relationship Id="rId7" Type="http://schemas.openxmlformats.org/officeDocument/2006/relationships/table" Target="../tables/table1.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veearess@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allbankingsolutions.com/" TargetMode="External"/><Relationship Id="rId7" Type="http://schemas.openxmlformats.org/officeDocument/2006/relationships/drawing" Target="../drawings/drawing3.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6" Type="http://schemas.openxmlformats.org/officeDocument/2006/relationships/printerSettings" Target="../printerSettings/printerSettings3.bin"/><Relationship Id="rId5" Type="http://schemas.openxmlformats.org/officeDocument/2006/relationships/hyperlink" Target="http://www.allbankingsolutions.com/" TargetMode="External"/><Relationship Id="rId4" Type="http://schemas.openxmlformats.org/officeDocument/2006/relationships/hyperlink" Target="mailto:veearess@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s>
</file>

<file path=xl/worksheets/sheet1.xml><?xml version="1.0" encoding="utf-8"?>
<worksheet xmlns="http://schemas.openxmlformats.org/spreadsheetml/2006/main" xmlns:r="http://schemas.openxmlformats.org/officeDocument/2006/relationships">
  <dimension ref="A1:V151"/>
  <sheetViews>
    <sheetView topLeftCell="R1" workbookViewId="0">
      <selection activeCell="X16" sqref="X16"/>
    </sheetView>
  </sheetViews>
  <sheetFormatPr defaultRowHeight="15"/>
  <cols>
    <col min="1" max="1" width="9.140625" style="1" hidden="1" customWidth="1"/>
    <col min="2" max="2" width="12" style="1" hidden="1" customWidth="1"/>
    <col min="3" max="3" width="16" style="1" hidden="1" customWidth="1"/>
    <col min="4" max="5" width="13.28515625" style="1" hidden="1" customWidth="1"/>
    <col min="6" max="7" width="13.42578125" style="1" hidden="1" customWidth="1"/>
    <col min="8" max="8" width="19.28515625" style="1" hidden="1" customWidth="1"/>
    <col min="9" max="9" width="3" style="1" hidden="1" customWidth="1"/>
    <col min="10" max="10" width="10.42578125" style="1" hidden="1" customWidth="1"/>
    <col min="11" max="11" width="9.140625" style="1" hidden="1" customWidth="1"/>
    <col min="12" max="12" width="10.42578125" style="1" hidden="1" customWidth="1"/>
    <col min="13" max="13" width="9.5703125" style="1" hidden="1" customWidth="1"/>
    <col min="14" max="16" width="9.140625" style="1" hidden="1" customWidth="1"/>
    <col min="17" max="17" width="15.42578125" style="1" hidden="1" customWidth="1"/>
    <col min="18" max="19" width="9.28515625" style="1" bestFit="1" customWidth="1"/>
    <col min="20" max="20" width="10.5703125" style="1" bestFit="1" customWidth="1"/>
    <col min="21" max="21" width="9.140625" style="1"/>
    <col min="22" max="22" width="12.42578125" style="1" customWidth="1"/>
    <col min="23" max="16384" width="9.140625" style="1"/>
  </cols>
  <sheetData>
    <row r="1" spans="1:17" ht="18" customHeight="1">
      <c r="A1" s="28" t="s">
        <v>26</v>
      </c>
      <c r="B1" s="28"/>
      <c r="C1" s="28"/>
      <c r="D1" s="20"/>
      <c r="E1" s="66" t="s">
        <v>48</v>
      </c>
      <c r="F1" s="67"/>
      <c r="G1" s="68"/>
    </row>
    <row r="2" spans="1:17" ht="18" customHeight="1">
      <c r="A2" s="21"/>
      <c r="B2" s="21"/>
      <c r="C2" s="20"/>
      <c r="D2" s="20"/>
      <c r="E2" s="69" t="s">
        <v>49</v>
      </c>
      <c r="F2" s="70"/>
      <c r="G2" s="71"/>
    </row>
    <row r="3" spans="1:17" ht="18" customHeight="1">
      <c r="A3" s="20" t="s">
        <v>45</v>
      </c>
      <c r="B3" s="20"/>
      <c r="C3" s="20"/>
      <c r="D3" s="20"/>
      <c r="E3" s="20"/>
      <c r="F3" s="20"/>
      <c r="G3" s="20"/>
    </row>
    <row r="4" spans="1:17" ht="18" customHeight="1">
      <c r="A4" s="20" t="s">
        <v>25</v>
      </c>
      <c r="B4" s="20"/>
      <c r="C4" s="20"/>
      <c r="D4" s="20"/>
      <c r="E4" s="72" t="s">
        <v>50</v>
      </c>
      <c r="F4" s="73"/>
      <c r="G4" s="74"/>
    </row>
    <row r="5" spans="1:17" ht="18" customHeight="1">
      <c r="A5" s="20"/>
      <c r="B5" s="20"/>
      <c r="C5" s="20"/>
      <c r="D5" s="20"/>
      <c r="E5" s="76" t="s">
        <v>51</v>
      </c>
      <c r="F5" s="77"/>
      <c r="G5" s="75"/>
    </row>
    <row r="6" spans="1:17" ht="18" customHeight="1">
      <c r="A6" s="20" t="s">
        <v>27</v>
      </c>
      <c r="B6" s="20"/>
      <c r="C6" s="20"/>
      <c r="D6" s="20"/>
      <c r="E6" s="78" t="s">
        <v>52</v>
      </c>
      <c r="F6" s="79"/>
      <c r="G6" s="80"/>
    </row>
    <row r="7" spans="1:17" ht="18" customHeight="1">
      <c r="A7" s="20" t="s">
        <v>28</v>
      </c>
      <c r="B7" s="20"/>
      <c r="C7" s="20"/>
      <c r="D7" s="20"/>
      <c r="E7" s="81" t="s">
        <v>53</v>
      </c>
      <c r="F7" s="82"/>
      <c r="G7" s="83"/>
    </row>
    <row r="8" spans="1:17" ht="18" customHeight="1">
      <c r="A8" s="20"/>
      <c r="B8" s="20"/>
      <c r="C8" s="20"/>
      <c r="D8" s="20"/>
      <c r="E8" s="20"/>
      <c r="F8" s="20"/>
      <c r="G8" s="20"/>
    </row>
    <row r="9" spans="1:17" ht="18" customHeight="1">
      <c r="A9" s="20" t="s">
        <v>29</v>
      </c>
      <c r="B9" s="20"/>
      <c r="C9" s="20"/>
      <c r="D9" s="20"/>
      <c r="E9" s="20"/>
      <c r="F9" s="20"/>
      <c r="G9" s="20"/>
    </row>
    <row r="10" spans="1:17" ht="18" customHeight="1">
      <c r="A10" s="20" t="s">
        <v>30</v>
      </c>
      <c r="B10" s="20"/>
      <c r="C10" s="20"/>
      <c r="D10" s="20"/>
      <c r="E10" s="20"/>
      <c r="F10" s="20"/>
      <c r="G10" s="20"/>
    </row>
    <row r="11" spans="1:17">
      <c r="A11" s="20" t="s">
        <v>31</v>
      </c>
      <c r="B11" s="20"/>
      <c r="C11" s="20"/>
      <c r="D11" s="20"/>
      <c r="E11" s="20"/>
      <c r="F11" s="20"/>
      <c r="G11" s="20"/>
    </row>
    <row r="12" spans="1:17">
      <c r="A12" s="63" t="s">
        <v>46</v>
      </c>
      <c r="B12" s="64"/>
      <c r="C12" s="65"/>
    </row>
    <row r="13" spans="1:17" ht="18" customHeight="1" thickBot="1">
      <c r="A13" s="41" t="s">
        <v>36</v>
      </c>
      <c r="B13" s="48"/>
      <c r="C13" s="59">
        <f ca="1">data!$V$11</f>
        <v>42583</v>
      </c>
      <c r="D13" s="52" t="s">
        <v>44</v>
      </c>
      <c r="E13" s="53"/>
      <c r="F13" s="53"/>
      <c r="G13" s="53"/>
      <c r="H13" s="53"/>
      <c r="I13" s="54"/>
    </row>
    <row r="14" spans="1:17" ht="18" customHeight="1" thickBot="1">
      <c r="A14" s="27" t="s">
        <v>41</v>
      </c>
      <c r="B14" s="49"/>
      <c r="C14" s="60">
        <f>data!$V$13</f>
        <v>9506889.4993231762</v>
      </c>
      <c r="D14" s="51" t="s">
        <v>43</v>
      </c>
      <c r="E14" s="23"/>
      <c r="F14" s="29">
        <f ca="1">C13-1</f>
        <v>42582</v>
      </c>
      <c r="G14" s="24" t="s">
        <v>32</v>
      </c>
      <c r="I14" s="26"/>
      <c r="N14" s="1">
        <v>1</v>
      </c>
      <c r="O14" s="1" t="s">
        <v>2</v>
      </c>
      <c r="Q14" s="2">
        <f>1*1/12*C15/100*C17</f>
        <v>70271.41733327019</v>
      </c>
    </row>
    <row r="15" spans="1:17" ht="18" customHeight="1">
      <c r="A15" s="42" t="s">
        <v>0</v>
      </c>
      <c r="B15" s="50"/>
      <c r="C15" s="61">
        <f>data!$V$15</f>
        <v>9.1</v>
      </c>
      <c r="D15" s="24" t="s">
        <v>33</v>
      </c>
      <c r="E15" s="23"/>
      <c r="F15" s="23"/>
      <c r="G15" s="23"/>
      <c r="H15" s="23"/>
      <c r="I15" s="26"/>
    </row>
    <row r="16" spans="1:17" ht="18" customHeight="1" thickBot="1">
      <c r="A16" s="41" t="s">
        <v>1</v>
      </c>
      <c r="B16" s="48"/>
      <c r="C16" s="61">
        <f>data!$V$19</f>
        <v>12</v>
      </c>
      <c r="D16" s="24" t="s">
        <v>47</v>
      </c>
      <c r="E16" s="23"/>
      <c r="F16" s="23"/>
      <c r="G16" s="23"/>
      <c r="H16" s="23"/>
      <c r="I16" s="26"/>
    </row>
    <row r="17" spans="1:22" ht="18" customHeight="1" thickBot="1">
      <c r="A17" s="27" t="s">
        <v>42</v>
      </c>
      <c r="B17" s="49"/>
      <c r="C17" s="60">
        <f>data!$V$22</f>
        <v>9266560.5274642017</v>
      </c>
      <c r="D17" s="55" t="s">
        <v>34</v>
      </c>
      <c r="E17" s="56"/>
      <c r="F17" s="56"/>
      <c r="G17" s="57">
        <f>C16</f>
        <v>12</v>
      </c>
      <c r="H17" s="55" t="s">
        <v>35</v>
      </c>
      <c r="I17" s="58"/>
      <c r="N17" s="1">
        <v>2</v>
      </c>
      <c r="O17" s="1" t="s">
        <v>3</v>
      </c>
      <c r="Q17" s="2">
        <f>C14-C17</f>
        <v>240328.97185897455</v>
      </c>
    </row>
    <row r="18" spans="1:22" ht="18" customHeight="1" thickBot="1">
      <c r="N18" s="1">
        <v>3</v>
      </c>
      <c r="O18" s="1" t="s">
        <v>4</v>
      </c>
    </row>
    <row r="19" spans="1:22" ht="15.75" thickBot="1">
      <c r="A19" s="25" t="s">
        <v>40</v>
      </c>
      <c r="B19" s="36"/>
      <c r="C19" s="62">
        <f>Q20</f>
        <v>91299.687231290387</v>
      </c>
      <c r="O19" s="1" t="s">
        <v>5</v>
      </c>
      <c r="Q19" s="4">
        <f>PMT(C15/1200,C16,-Q17)</f>
        <v>21028.2698980202</v>
      </c>
      <c r="S19"/>
      <c r="T19"/>
      <c r="U19"/>
      <c r="V19"/>
    </row>
    <row r="20" spans="1:22" ht="15.75" thickBot="1">
      <c r="O20" s="1" t="s">
        <v>6</v>
      </c>
      <c r="Q20" s="2">
        <f>Q14+Q19</f>
        <v>91299.687231290387</v>
      </c>
      <c r="S20" s="66" t="s">
        <v>48</v>
      </c>
      <c r="T20" s="67"/>
      <c r="U20" s="68"/>
      <c r="V20"/>
    </row>
    <row r="21" spans="1:22" ht="15.75" thickBot="1">
      <c r="A21" s="22"/>
      <c r="C21" s="37" t="s">
        <v>37</v>
      </c>
      <c r="D21" s="38"/>
      <c r="E21" s="39"/>
      <c r="F21" s="40"/>
      <c r="Q21" s="2"/>
      <c r="S21" s="69" t="s">
        <v>49</v>
      </c>
      <c r="T21" s="70"/>
      <c r="U21" s="71"/>
      <c r="V21"/>
    </row>
    <row r="22" spans="1:22" ht="15.75" thickBot="1">
      <c r="D22" s="3" t="s">
        <v>39</v>
      </c>
      <c r="S22" s="20"/>
      <c r="T22" s="20"/>
      <c r="U22" s="20"/>
      <c r="V22"/>
    </row>
    <row r="23" spans="1:22">
      <c r="A23" s="30"/>
      <c r="B23" s="31"/>
      <c r="C23" s="43" t="s">
        <v>38</v>
      </c>
      <c r="D23" s="44" t="s">
        <v>9</v>
      </c>
      <c r="E23" s="44" t="s">
        <v>10</v>
      </c>
      <c r="F23" s="44" t="s">
        <v>11</v>
      </c>
      <c r="G23" s="44" t="s">
        <v>12</v>
      </c>
      <c r="H23" s="44" t="s">
        <v>13</v>
      </c>
      <c r="S23" s="72" t="s">
        <v>50</v>
      </c>
      <c r="T23" s="73"/>
      <c r="U23" s="74"/>
      <c r="V23"/>
    </row>
    <row r="24" spans="1:22" ht="18" customHeight="1">
      <c r="A24" s="32"/>
      <c r="B24" s="33"/>
      <c r="C24" s="45">
        <f t="shared" ref="C24:C60" si="0">V114</f>
        <v>0</v>
      </c>
      <c r="D24" s="46">
        <f ca="1">J114</f>
        <v>42583</v>
      </c>
      <c r="E24" s="47">
        <f t="shared" ref="E24:E60" si="1">M114</f>
        <v>0</v>
      </c>
      <c r="F24" s="47">
        <f t="shared" ref="F24:F60" si="2">R114</f>
        <v>0</v>
      </c>
      <c r="G24" s="47">
        <f t="shared" ref="G24:G60" si="3">S114</f>
        <v>0</v>
      </c>
      <c r="H24" s="47">
        <f t="shared" ref="H24:H60" si="4">T114</f>
        <v>9506889.4993231762</v>
      </c>
      <c r="S24" s="76" t="s">
        <v>51</v>
      </c>
      <c r="T24" s="77"/>
      <c r="U24" s="75"/>
      <c r="V24"/>
    </row>
    <row r="25" spans="1:22" ht="18" customHeight="1">
      <c r="A25" s="32"/>
      <c r="B25" s="33"/>
      <c r="C25" s="45">
        <f t="shared" si="0"/>
        <v>1</v>
      </c>
      <c r="D25" s="46">
        <f t="shared" ref="D25:D60" ca="1" si="5">J115</f>
        <v>42614</v>
      </c>
      <c r="E25" s="47">
        <f t="shared" si="1"/>
        <v>91299.687231290387</v>
      </c>
      <c r="F25" s="47">
        <f t="shared" si="2"/>
        <v>72093.912036534093</v>
      </c>
      <c r="G25" s="47">
        <f t="shared" si="3"/>
        <v>19205.775194756294</v>
      </c>
      <c r="H25" s="47">
        <f t="shared" si="4"/>
        <v>9487683.7241284195</v>
      </c>
      <c r="K25" s="5"/>
      <c r="S25" s="78" t="s">
        <v>52</v>
      </c>
      <c r="T25" s="79"/>
      <c r="U25" s="80"/>
      <c r="V25"/>
    </row>
    <row r="26" spans="1:22" ht="18" customHeight="1">
      <c r="A26" s="32"/>
      <c r="B26" s="33"/>
      <c r="C26" s="45">
        <f t="shared" si="0"/>
        <v>2</v>
      </c>
      <c r="D26" s="46">
        <f t="shared" ca="1" si="5"/>
        <v>42644</v>
      </c>
      <c r="E26" s="47">
        <f t="shared" si="1"/>
        <v>91299.687231290387</v>
      </c>
      <c r="F26" s="47">
        <f t="shared" si="2"/>
        <v>71948.268241307189</v>
      </c>
      <c r="G26" s="47">
        <f t="shared" si="3"/>
        <v>19351.418989983198</v>
      </c>
      <c r="H26" s="47">
        <f t="shared" si="4"/>
        <v>9468332.3051384371</v>
      </c>
      <c r="K26" s="5"/>
      <c r="S26" s="81" t="s">
        <v>53</v>
      </c>
      <c r="T26" s="82"/>
      <c r="U26" s="83"/>
      <c r="V26"/>
    </row>
    <row r="27" spans="1:22" ht="18" customHeight="1">
      <c r="A27" s="32"/>
      <c r="B27" s="33"/>
      <c r="C27" s="45">
        <f t="shared" si="0"/>
        <v>3</v>
      </c>
      <c r="D27" s="46">
        <f t="shared" ca="1" si="5"/>
        <v>42675</v>
      </c>
      <c r="E27" s="47">
        <f t="shared" si="1"/>
        <v>91299.687231290387</v>
      </c>
      <c r="F27" s="47">
        <f t="shared" si="2"/>
        <v>71801.519980633151</v>
      </c>
      <c r="G27" s="47">
        <f t="shared" si="3"/>
        <v>19498.167250657236</v>
      </c>
      <c r="H27" s="47">
        <f t="shared" si="4"/>
        <v>9448834.1378877796</v>
      </c>
      <c r="S27"/>
      <c r="T27"/>
      <c r="U27"/>
      <c r="V27"/>
    </row>
    <row r="28" spans="1:22" ht="20.100000000000001" customHeight="1">
      <c r="A28" s="32"/>
      <c r="B28" s="33"/>
      <c r="C28" s="45">
        <f t="shared" si="0"/>
        <v>4</v>
      </c>
      <c r="D28" s="46">
        <f t="shared" ca="1" si="5"/>
        <v>42705</v>
      </c>
      <c r="E28" s="47">
        <f t="shared" si="1"/>
        <v>91299.687231290387</v>
      </c>
      <c r="F28" s="47">
        <f t="shared" si="2"/>
        <v>71653.658878982329</v>
      </c>
      <c r="G28" s="47">
        <f t="shared" si="3"/>
        <v>19646.028352308058</v>
      </c>
      <c r="H28" s="47">
        <f t="shared" si="4"/>
        <v>9429188.1095354725</v>
      </c>
      <c r="S28"/>
      <c r="T28"/>
      <c r="U28"/>
      <c r="V28"/>
    </row>
    <row r="29" spans="1:22" ht="20.100000000000001" customHeight="1">
      <c r="A29" s="32"/>
      <c r="B29" s="33"/>
      <c r="C29" s="45">
        <f t="shared" si="0"/>
        <v>5</v>
      </c>
      <c r="D29" s="46">
        <f t="shared" ca="1" si="5"/>
        <v>42736</v>
      </c>
      <c r="E29" s="47">
        <f t="shared" si="1"/>
        <v>91299.687231290387</v>
      </c>
      <c r="F29" s="47">
        <f t="shared" si="2"/>
        <v>71504.676497310662</v>
      </c>
      <c r="G29" s="47">
        <f t="shared" si="3"/>
        <v>19795.010733979725</v>
      </c>
      <c r="H29" s="47">
        <f t="shared" si="4"/>
        <v>9409393.0988014936</v>
      </c>
      <c r="S29"/>
      <c r="T29"/>
      <c r="U29"/>
      <c r="V29"/>
    </row>
    <row r="30" spans="1:22" ht="20.100000000000001" customHeight="1">
      <c r="A30" s="32"/>
      <c r="B30" s="33"/>
      <c r="C30" s="45">
        <f t="shared" si="0"/>
        <v>6</v>
      </c>
      <c r="D30" s="46">
        <f t="shared" ca="1" si="5"/>
        <v>42767</v>
      </c>
      <c r="E30" s="47">
        <f t="shared" si="1"/>
        <v>91299.687231290387</v>
      </c>
      <c r="F30" s="47">
        <f t="shared" si="2"/>
        <v>71354.564332577997</v>
      </c>
      <c r="G30" s="47">
        <f t="shared" si="3"/>
        <v>19945.12289871239</v>
      </c>
      <c r="H30" s="47">
        <f t="shared" si="4"/>
        <v>9389447.9759027809</v>
      </c>
      <c r="N30" s="1">
        <f>1*1/12*C15/100</f>
        <v>7.5833333333333334E-3</v>
      </c>
      <c r="S30"/>
      <c r="T30"/>
      <c r="U30"/>
      <c r="V30"/>
    </row>
    <row r="31" spans="1:22" ht="20.100000000000001" customHeight="1">
      <c r="A31" s="32"/>
      <c r="B31" s="33"/>
      <c r="C31" s="45">
        <f t="shared" si="0"/>
        <v>7</v>
      </c>
      <c r="D31" s="46">
        <f t="shared" ca="1" si="5"/>
        <v>42795</v>
      </c>
      <c r="E31" s="47">
        <f t="shared" si="1"/>
        <v>91299.687231290387</v>
      </c>
      <c r="F31" s="47">
        <f t="shared" si="2"/>
        <v>71203.313817262751</v>
      </c>
      <c r="G31" s="47">
        <f t="shared" si="3"/>
        <v>20096.373414027636</v>
      </c>
      <c r="H31" s="47">
        <f t="shared" si="4"/>
        <v>9369351.6024887525</v>
      </c>
      <c r="K31" s="1">
        <v>1</v>
      </c>
      <c r="L31" s="8">
        <f t="shared" ref="L31:L67" ca="1" si="6">DATE(YEAR(C114),MONTH(C114)+K31,DAY(C114))</f>
        <v>42614</v>
      </c>
      <c r="N31" s="1">
        <f>N30</f>
        <v>7.5833333333333334E-3</v>
      </c>
      <c r="O31" s="1">
        <v>1</v>
      </c>
      <c r="Q31" s="8" t="e">
        <f>DATE(YEAR(#REF!),MONTH(#REF!)+O31,DAY(#REF!))</f>
        <v>#REF!</v>
      </c>
    </row>
    <row r="32" spans="1:22" ht="20.100000000000001" customHeight="1">
      <c r="A32" s="32"/>
      <c r="B32" s="33"/>
      <c r="C32" s="45">
        <f t="shared" si="0"/>
        <v>8</v>
      </c>
      <c r="D32" s="46">
        <f t="shared" ca="1" si="5"/>
        <v>42826</v>
      </c>
      <c r="E32" s="47">
        <f t="shared" si="1"/>
        <v>91299.687231290387</v>
      </c>
      <c r="F32" s="47">
        <f t="shared" si="2"/>
        <v>71050.916318873045</v>
      </c>
      <c r="G32" s="47">
        <f t="shared" si="3"/>
        <v>20248.770912417342</v>
      </c>
      <c r="H32" s="47">
        <f t="shared" si="4"/>
        <v>9349102.8315763343</v>
      </c>
      <c r="K32" s="1">
        <v>1</v>
      </c>
      <c r="L32" s="8">
        <f t="shared" ca="1" si="6"/>
        <v>42644</v>
      </c>
      <c r="N32" s="1">
        <f t="shared" ref="N32:N65" si="7">N31</f>
        <v>7.5833333333333334E-3</v>
      </c>
      <c r="O32" s="1">
        <v>1</v>
      </c>
      <c r="Q32" s="8" t="e">
        <f>DATE(YEAR(#REF!),MONTH(#REF!)+O32,DAY(#REF!))</f>
        <v>#REF!</v>
      </c>
      <c r="S32" s="84"/>
      <c r="T32" s="85"/>
      <c r="U32" s="85"/>
      <c r="V32" s="85"/>
    </row>
    <row r="33" spans="1:22" ht="20.100000000000001" customHeight="1">
      <c r="A33" s="32"/>
      <c r="B33" s="33"/>
      <c r="C33" s="45">
        <f t="shared" si="0"/>
        <v>9</v>
      </c>
      <c r="D33" s="46">
        <f t="shared" ca="1" si="5"/>
        <v>42856</v>
      </c>
      <c r="E33" s="47">
        <f t="shared" si="1"/>
        <v>91299.687231290387</v>
      </c>
      <c r="F33" s="47">
        <f t="shared" si="2"/>
        <v>70897.363139453868</v>
      </c>
      <c r="G33" s="47">
        <f t="shared" si="3"/>
        <v>20402.324091836519</v>
      </c>
      <c r="H33" s="47">
        <f t="shared" si="4"/>
        <v>9328700.5074844975</v>
      </c>
      <c r="K33" s="1">
        <v>1</v>
      </c>
      <c r="L33" s="8">
        <f t="shared" ca="1" si="6"/>
        <v>42675</v>
      </c>
      <c r="N33" s="1">
        <f t="shared" si="7"/>
        <v>7.5833333333333334E-3</v>
      </c>
      <c r="O33" s="1">
        <v>1</v>
      </c>
      <c r="Q33" s="8" t="e">
        <f>DATE(YEAR(#REF!),MONTH(#REF!)+O33,DAY(#REF!))</f>
        <v>#REF!</v>
      </c>
      <c r="S33" s="84"/>
      <c r="T33" s="85"/>
      <c r="U33" s="85"/>
      <c r="V33" s="85"/>
    </row>
    <row r="34" spans="1:22" ht="20.100000000000001" customHeight="1">
      <c r="A34" s="32"/>
      <c r="B34" s="33"/>
      <c r="C34" s="45">
        <f t="shared" si="0"/>
        <v>10</v>
      </c>
      <c r="D34" s="46">
        <f t="shared" ca="1" si="5"/>
        <v>42887</v>
      </c>
      <c r="E34" s="47">
        <f t="shared" si="1"/>
        <v>91299.687231290387</v>
      </c>
      <c r="F34" s="47">
        <f t="shared" si="2"/>
        <v>70742.645515090771</v>
      </c>
      <c r="G34" s="47">
        <f t="shared" si="3"/>
        <v>20557.041716199616</v>
      </c>
      <c r="H34" s="47">
        <f t="shared" si="4"/>
        <v>9308143.4657682981</v>
      </c>
      <c r="K34" s="1">
        <v>1</v>
      </c>
      <c r="L34" s="8">
        <f t="shared" ca="1" si="6"/>
        <v>42705</v>
      </c>
      <c r="N34" s="1">
        <f t="shared" si="7"/>
        <v>7.5833333333333334E-3</v>
      </c>
      <c r="O34" s="1">
        <v>1</v>
      </c>
      <c r="Q34" s="8" t="e">
        <f>DATE(YEAR(#REF!),MONTH(#REF!)+O34,DAY(#REF!))</f>
        <v>#REF!</v>
      </c>
      <c r="S34" s="84"/>
      <c r="T34" s="85"/>
      <c r="U34" s="85"/>
      <c r="V34" s="85"/>
    </row>
    <row r="35" spans="1:22" ht="20.100000000000001" customHeight="1">
      <c r="A35" s="32"/>
      <c r="B35" s="33"/>
      <c r="C35" s="45">
        <f t="shared" si="0"/>
        <v>11</v>
      </c>
      <c r="D35" s="46">
        <f t="shared" ca="1" si="5"/>
        <v>42917</v>
      </c>
      <c r="E35" s="47">
        <f t="shared" si="1"/>
        <v>91299.687231290387</v>
      </c>
      <c r="F35" s="47">
        <f t="shared" si="2"/>
        <v>70586.754615409591</v>
      </c>
      <c r="G35" s="47">
        <f t="shared" si="3"/>
        <v>20712.932615880796</v>
      </c>
      <c r="H35" s="47">
        <f t="shared" si="4"/>
        <v>9287430.5331524182</v>
      </c>
      <c r="K35" s="1">
        <v>1</v>
      </c>
      <c r="L35" s="8">
        <f t="shared" ca="1" si="6"/>
        <v>42736</v>
      </c>
      <c r="N35" s="1">
        <f t="shared" si="7"/>
        <v>7.5833333333333334E-3</v>
      </c>
      <c r="O35" s="1">
        <v>1</v>
      </c>
      <c r="Q35" s="8" t="e">
        <f>DATE(YEAR(#REF!),MONTH(#REF!)+O35,DAY(#REF!))</f>
        <v>#REF!</v>
      </c>
      <c r="S35" s="84"/>
      <c r="T35" s="85"/>
      <c r="U35" s="85"/>
      <c r="V35" s="85"/>
    </row>
    <row r="36" spans="1:22" ht="20.100000000000001" customHeight="1">
      <c r="A36" s="32"/>
      <c r="B36" s="33"/>
      <c r="C36" s="45">
        <f t="shared" si="0"/>
        <v>12</v>
      </c>
      <c r="D36" s="46">
        <f t="shared" ca="1" si="5"/>
        <v>42948</v>
      </c>
      <c r="E36" s="47">
        <f t="shared" si="1"/>
        <v>91299.687231290387</v>
      </c>
      <c r="F36" s="47">
        <f t="shared" si="2"/>
        <v>70429.681543072511</v>
      </c>
      <c r="G36" s="47">
        <f t="shared" si="3"/>
        <v>20870.005688217876</v>
      </c>
      <c r="H36" s="47">
        <f t="shared" si="4"/>
        <v>9266560.5274641998</v>
      </c>
      <c r="K36" s="1">
        <v>1</v>
      </c>
      <c r="L36" s="8">
        <f t="shared" ca="1" si="6"/>
        <v>42767</v>
      </c>
      <c r="N36" s="1">
        <f t="shared" si="7"/>
        <v>7.5833333333333334E-3</v>
      </c>
      <c r="O36" s="1">
        <v>1</v>
      </c>
      <c r="Q36" s="8" t="e">
        <f>DATE(YEAR(#REF!),MONTH(#REF!)+O36,DAY(#REF!))</f>
        <v>#REF!</v>
      </c>
      <c r="S36" s="84"/>
      <c r="T36" s="85"/>
      <c r="U36" s="85"/>
      <c r="V36" s="85"/>
    </row>
    <row r="37" spans="1:22" ht="20.100000000000001" customHeight="1">
      <c r="A37" s="32"/>
      <c r="B37" s="33"/>
      <c r="C37" s="45" t="str">
        <f t="shared" si="0"/>
        <v/>
      </c>
      <c r="D37" s="46" t="str">
        <f t="shared" si="5"/>
        <v/>
      </c>
      <c r="E37" s="47" t="str">
        <f t="shared" si="1"/>
        <v/>
      </c>
      <c r="F37" s="47" t="str">
        <f t="shared" si="2"/>
        <v/>
      </c>
      <c r="G37" s="47" t="str">
        <f t="shared" si="3"/>
        <v/>
      </c>
      <c r="H37" s="47" t="str">
        <f t="shared" si="4"/>
        <v/>
      </c>
      <c r="K37" s="1">
        <v>1</v>
      </c>
      <c r="L37" s="8">
        <f t="shared" ca="1" si="6"/>
        <v>42795</v>
      </c>
      <c r="N37" s="1">
        <f t="shared" si="7"/>
        <v>7.5833333333333334E-3</v>
      </c>
      <c r="O37" s="1">
        <v>1</v>
      </c>
      <c r="Q37" s="8" t="e">
        <f>DATE(YEAR(#REF!),MONTH(#REF!)+O37,DAY(#REF!))</f>
        <v>#REF!</v>
      </c>
      <c r="S37" s="84"/>
      <c r="T37" s="85"/>
      <c r="U37" s="85"/>
      <c r="V37" s="85"/>
    </row>
    <row r="38" spans="1:22" ht="20.100000000000001" customHeight="1">
      <c r="A38" s="32"/>
      <c r="B38" s="33"/>
      <c r="C38" s="45" t="str">
        <f t="shared" si="0"/>
        <v/>
      </c>
      <c r="D38" s="46" t="str">
        <f t="shared" si="5"/>
        <v/>
      </c>
      <c r="E38" s="47" t="str">
        <f t="shared" si="1"/>
        <v/>
      </c>
      <c r="F38" s="47" t="str">
        <f t="shared" si="2"/>
        <v/>
      </c>
      <c r="G38" s="47" t="str">
        <f t="shared" si="3"/>
        <v/>
      </c>
      <c r="H38" s="47" t="str">
        <f t="shared" si="4"/>
        <v/>
      </c>
      <c r="K38" s="1">
        <v>1</v>
      </c>
      <c r="L38" s="8">
        <f t="shared" ca="1" si="6"/>
        <v>42826</v>
      </c>
      <c r="N38" s="1">
        <f t="shared" si="7"/>
        <v>7.5833333333333334E-3</v>
      </c>
      <c r="O38" s="1">
        <v>1</v>
      </c>
      <c r="Q38" s="8" t="e">
        <f>DATE(YEAR(#REF!),MONTH(#REF!)+O38,DAY(#REF!))</f>
        <v>#REF!</v>
      </c>
      <c r="S38" s="84"/>
      <c r="T38" s="86"/>
      <c r="U38" s="86"/>
      <c r="V38" s="86"/>
    </row>
    <row r="39" spans="1:22" ht="20.100000000000001" customHeight="1">
      <c r="A39" s="32"/>
      <c r="B39" s="33"/>
      <c r="C39" s="45" t="str">
        <f t="shared" si="0"/>
        <v/>
      </c>
      <c r="D39" s="46" t="str">
        <f t="shared" si="5"/>
        <v/>
      </c>
      <c r="E39" s="47" t="str">
        <f t="shared" si="1"/>
        <v/>
      </c>
      <c r="F39" s="47" t="str">
        <f t="shared" si="2"/>
        <v/>
      </c>
      <c r="G39" s="47" t="str">
        <f t="shared" si="3"/>
        <v/>
      </c>
      <c r="H39" s="47" t="str">
        <f t="shared" si="4"/>
        <v/>
      </c>
      <c r="K39" s="1">
        <v>1</v>
      </c>
      <c r="L39" s="8">
        <f t="shared" ca="1" si="6"/>
        <v>42856</v>
      </c>
      <c r="N39" s="1">
        <f t="shared" si="7"/>
        <v>7.5833333333333334E-3</v>
      </c>
      <c r="O39" s="1">
        <v>1</v>
      </c>
      <c r="Q39" s="8" t="e">
        <f>DATE(YEAR(#REF!),MONTH(#REF!)+O39,DAY(#REF!))</f>
        <v>#REF!</v>
      </c>
      <c r="S39" s="84"/>
      <c r="T39" s="86"/>
      <c r="U39" s="86"/>
      <c r="V39" s="86"/>
    </row>
    <row r="40" spans="1:22" ht="20.100000000000001" customHeight="1">
      <c r="A40" s="32"/>
      <c r="B40" s="33"/>
      <c r="C40" s="45" t="str">
        <f t="shared" si="0"/>
        <v/>
      </c>
      <c r="D40" s="46" t="str">
        <f t="shared" si="5"/>
        <v/>
      </c>
      <c r="E40" s="47" t="str">
        <f t="shared" si="1"/>
        <v/>
      </c>
      <c r="F40" s="47" t="str">
        <f t="shared" si="2"/>
        <v/>
      </c>
      <c r="G40" s="47" t="str">
        <f t="shared" si="3"/>
        <v/>
      </c>
      <c r="H40" s="47" t="str">
        <f t="shared" si="4"/>
        <v/>
      </c>
      <c r="K40" s="1">
        <v>1</v>
      </c>
      <c r="L40" s="8">
        <f t="shared" ca="1" si="6"/>
        <v>42887</v>
      </c>
      <c r="N40" s="1">
        <f t="shared" si="7"/>
        <v>7.5833333333333334E-3</v>
      </c>
      <c r="O40" s="1">
        <v>1</v>
      </c>
      <c r="Q40" s="8" t="e">
        <f>DATE(YEAR(#REF!),MONTH(#REF!)+O40,DAY(#REF!))</f>
        <v>#REF!</v>
      </c>
    </row>
    <row r="41" spans="1:22" ht="20.100000000000001" customHeight="1">
      <c r="A41" s="32"/>
      <c r="B41" s="33"/>
      <c r="C41" s="45" t="str">
        <f t="shared" si="0"/>
        <v/>
      </c>
      <c r="D41" s="46" t="str">
        <f t="shared" si="5"/>
        <v/>
      </c>
      <c r="E41" s="47" t="str">
        <f t="shared" si="1"/>
        <v/>
      </c>
      <c r="F41" s="47" t="str">
        <f t="shared" si="2"/>
        <v/>
      </c>
      <c r="G41" s="47" t="str">
        <f t="shared" si="3"/>
        <v/>
      </c>
      <c r="H41" s="47" t="str">
        <f t="shared" si="4"/>
        <v/>
      </c>
      <c r="K41" s="1">
        <v>1</v>
      </c>
      <c r="L41" s="8">
        <f t="shared" ca="1" si="6"/>
        <v>42917</v>
      </c>
      <c r="N41" s="1">
        <f t="shared" si="7"/>
        <v>7.5833333333333334E-3</v>
      </c>
      <c r="O41" s="1">
        <v>1</v>
      </c>
      <c r="Q41" s="8" t="e">
        <f>DATE(YEAR(#REF!),MONTH(#REF!)+O41,DAY(#REF!))</f>
        <v>#REF!</v>
      </c>
      <c r="S41"/>
      <c r="T41"/>
      <c r="U41"/>
      <c r="V41"/>
    </row>
    <row r="42" spans="1:22" ht="20.100000000000001" customHeight="1">
      <c r="A42" s="32"/>
      <c r="B42" s="33"/>
      <c r="C42" s="45" t="str">
        <f t="shared" si="0"/>
        <v/>
      </c>
      <c r="D42" s="46" t="str">
        <f t="shared" si="5"/>
        <v/>
      </c>
      <c r="E42" s="47" t="str">
        <f t="shared" si="1"/>
        <v/>
      </c>
      <c r="F42" s="47" t="str">
        <f t="shared" si="2"/>
        <v/>
      </c>
      <c r="G42" s="47" t="str">
        <f t="shared" si="3"/>
        <v/>
      </c>
      <c r="H42" s="47" t="str">
        <f t="shared" si="4"/>
        <v/>
      </c>
      <c r="K42" s="1">
        <v>1</v>
      </c>
      <c r="L42" s="8">
        <f t="shared" ca="1" si="6"/>
        <v>42948</v>
      </c>
      <c r="N42" s="1">
        <f t="shared" si="7"/>
        <v>7.5833333333333334E-3</v>
      </c>
      <c r="O42" s="1">
        <v>1</v>
      </c>
      <c r="Q42" s="8" t="e">
        <f>DATE(YEAR(#REF!),MONTH(#REF!)+O42,DAY(#REF!))</f>
        <v>#REF!</v>
      </c>
      <c r="S42"/>
      <c r="T42"/>
      <c r="U42"/>
      <c r="V42"/>
    </row>
    <row r="43" spans="1:22" ht="20.100000000000001" customHeight="1">
      <c r="A43" s="32"/>
      <c r="B43" s="33"/>
      <c r="C43" s="45" t="str">
        <f t="shared" si="0"/>
        <v/>
      </c>
      <c r="D43" s="46" t="str">
        <f t="shared" si="5"/>
        <v/>
      </c>
      <c r="E43" s="47" t="str">
        <f t="shared" si="1"/>
        <v/>
      </c>
      <c r="F43" s="47" t="str">
        <f t="shared" si="2"/>
        <v/>
      </c>
      <c r="G43" s="47" t="str">
        <f t="shared" si="3"/>
        <v/>
      </c>
      <c r="H43" s="47" t="str">
        <f t="shared" si="4"/>
        <v/>
      </c>
      <c r="K43" s="1">
        <v>1</v>
      </c>
      <c r="L43" s="8">
        <f t="shared" ca="1" si="6"/>
        <v>42979</v>
      </c>
      <c r="N43" s="1">
        <f t="shared" si="7"/>
        <v>7.5833333333333334E-3</v>
      </c>
      <c r="O43" s="1">
        <v>1</v>
      </c>
      <c r="Q43" s="8" t="e">
        <f>DATE(YEAR(#REF!),MONTH(#REF!)+O43,DAY(#REF!))</f>
        <v>#REF!</v>
      </c>
      <c r="S43"/>
      <c r="T43"/>
      <c r="U43"/>
      <c r="V43"/>
    </row>
    <row r="44" spans="1:22" ht="20.100000000000001" customHeight="1">
      <c r="A44" s="32"/>
      <c r="B44" s="33"/>
      <c r="C44" s="45" t="str">
        <f t="shared" si="0"/>
        <v/>
      </c>
      <c r="D44" s="46" t="str">
        <f t="shared" si="5"/>
        <v/>
      </c>
      <c r="E44" s="47" t="str">
        <f t="shared" si="1"/>
        <v/>
      </c>
      <c r="F44" s="47" t="str">
        <f t="shared" si="2"/>
        <v/>
      </c>
      <c r="G44" s="47" t="str">
        <f t="shared" si="3"/>
        <v/>
      </c>
      <c r="H44" s="47" t="str">
        <f t="shared" si="4"/>
        <v/>
      </c>
      <c r="K44" s="1">
        <v>1</v>
      </c>
      <c r="L44" s="8">
        <f t="shared" ca="1" si="6"/>
        <v>43009</v>
      </c>
      <c r="N44" s="1">
        <f t="shared" si="7"/>
        <v>7.5833333333333334E-3</v>
      </c>
      <c r="O44" s="1">
        <v>1</v>
      </c>
      <c r="Q44" s="8" t="e">
        <f>DATE(YEAR(#REF!),MONTH(#REF!)+O44,DAY(#REF!))</f>
        <v>#REF!</v>
      </c>
      <c r="S44"/>
      <c r="T44"/>
      <c r="U44"/>
      <c r="V44"/>
    </row>
    <row r="45" spans="1:22" ht="20.100000000000001" customHeight="1">
      <c r="A45" s="32"/>
      <c r="B45" s="33"/>
      <c r="C45" s="45" t="str">
        <f t="shared" si="0"/>
        <v/>
      </c>
      <c r="D45" s="46" t="str">
        <f t="shared" si="5"/>
        <v/>
      </c>
      <c r="E45" s="47" t="str">
        <f t="shared" si="1"/>
        <v/>
      </c>
      <c r="F45" s="47" t="str">
        <f t="shared" si="2"/>
        <v/>
      </c>
      <c r="G45" s="47" t="str">
        <f t="shared" si="3"/>
        <v/>
      </c>
      <c r="H45" s="47" t="str">
        <f t="shared" si="4"/>
        <v/>
      </c>
      <c r="K45" s="1">
        <v>1</v>
      </c>
      <c r="L45" s="8">
        <f t="shared" ca="1" si="6"/>
        <v>43040</v>
      </c>
      <c r="N45" s="1">
        <f t="shared" si="7"/>
        <v>7.5833333333333334E-3</v>
      </c>
      <c r="O45" s="1">
        <v>1</v>
      </c>
      <c r="Q45" s="8" t="e">
        <f>DATE(YEAR(#REF!),MONTH(#REF!)+O45,DAY(#REF!))</f>
        <v>#REF!</v>
      </c>
    </row>
    <row r="46" spans="1:22" ht="20.100000000000001" customHeight="1">
      <c r="A46" s="32"/>
      <c r="B46" s="33"/>
      <c r="C46" s="45" t="str">
        <f t="shared" si="0"/>
        <v/>
      </c>
      <c r="D46" s="46" t="str">
        <f t="shared" si="5"/>
        <v/>
      </c>
      <c r="E46" s="47" t="str">
        <f t="shared" si="1"/>
        <v/>
      </c>
      <c r="F46" s="47" t="str">
        <f t="shared" si="2"/>
        <v/>
      </c>
      <c r="G46" s="47" t="str">
        <f t="shared" si="3"/>
        <v/>
      </c>
      <c r="H46" s="47" t="str">
        <f t="shared" si="4"/>
        <v/>
      </c>
      <c r="K46" s="1">
        <v>1</v>
      </c>
      <c r="L46" s="8">
        <f t="shared" ca="1" si="6"/>
        <v>43070</v>
      </c>
      <c r="N46" s="1">
        <f t="shared" si="7"/>
        <v>7.5833333333333334E-3</v>
      </c>
      <c r="O46" s="1">
        <v>1</v>
      </c>
      <c r="Q46" s="8" t="e">
        <f>DATE(YEAR(#REF!),MONTH(#REF!)+O46,DAY(#REF!))</f>
        <v>#REF!</v>
      </c>
    </row>
    <row r="47" spans="1:22" ht="20.100000000000001" customHeight="1">
      <c r="A47" s="32"/>
      <c r="B47" s="33"/>
      <c r="C47" s="45" t="str">
        <f t="shared" si="0"/>
        <v/>
      </c>
      <c r="D47" s="46" t="str">
        <f t="shared" si="5"/>
        <v/>
      </c>
      <c r="E47" s="47" t="str">
        <f t="shared" si="1"/>
        <v/>
      </c>
      <c r="F47" s="47" t="str">
        <f t="shared" si="2"/>
        <v/>
      </c>
      <c r="G47" s="47" t="str">
        <f t="shared" si="3"/>
        <v/>
      </c>
      <c r="H47" s="47" t="str">
        <f t="shared" si="4"/>
        <v/>
      </c>
      <c r="K47" s="1">
        <v>1</v>
      </c>
      <c r="L47" s="8">
        <f t="shared" ca="1" si="6"/>
        <v>43101</v>
      </c>
      <c r="N47" s="1">
        <f t="shared" si="7"/>
        <v>7.5833333333333334E-3</v>
      </c>
      <c r="O47" s="1">
        <v>1</v>
      </c>
      <c r="Q47" s="8" t="e">
        <f>DATE(YEAR(#REF!),MONTH(#REF!)+O47,DAY(#REF!))</f>
        <v>#REF!</v>
      </c>
    </row>
    <row r="48" spans="1:22" ht="20.100000000000001" customHeight="1">
      <c r="A48" s="32"/>
      <c r="B48" s="33"/>
      <c r="C48" s="45" t="str">
        <f t="shared" si="0"/>
        <v/>
      </c>
      <c r="D48" s="46" t="str">
        <f t="shared" si="5"/>
        <v/>
      </c>
      <c r="E48" s="47" t="str">
        <f t="shared" si="1"/>
        <v/>
      </c>
      <c r="F48" s="47" t="str">
        <f t="shared" si="2"/>
        <v/>
      </c>
      <c r="G48" s="47" t="str">
        <f t="shared" si="3"/>
        <v/>
      </c>
      <c r="H48" s="47" t="str">
        <f t="shared" si="4"/>
        <v/>
      </c>
      <c r="K48" s="1">
        <v>1</v>
      </c>
      <c r="L48" s="8">
        <f t="shared" ca="1" si="6"/>
        <v>43132</v>
      </c>
      <c r="N48" s="1">
        <f t="shared" si="7"/>
        <v>7.5833333333333334E-3</v>
      </c>
      <c r="O48" s="1">
        <v>1</v>
      </c>
      <c r="Q48" s="8" t="e">
        <f>DATE(YEAR(#REF!),MONTH(#REF!)+O48,DAY(#REF!))</f>
        <v>#REF!</v>
      </c>
    </row>
    <row r="49" spans="1:17" ht="20.100000000000001" customHeight="1">
      <c r="A49" s="32"/>
      <c r="B49" s="33"/>
      <c r="C49" s="45" t="str">
        <f t="shared" si="0"/>
        <v/>
      </c>
      <c r="D49" s="46" t="str">
        <f t="shared" si="5"/>
        <v/>
      </c>
      <c r="E49" s="47" t="str">
        <f t="shared" si="1"/>
        <v/>
      </c>
      <c r="F49" s="47" t="str">
        <f t="shared" si="2"/>
        <v/>
      </c>
      <c r="G49" s="47" t="str">
        <f t="shared" si="3"/>
        <v/>
      </c>
      <c r="H49" s="47" t="str">
        <f t="shared" si="4"/>
        <v/>
      </c>
      <c r="K49" s="1">
        <v>1</v>
      </c>
      <c r="L49" s="8">
        <f t="shared" ca="1" si="6"/>
        <v>43160</v>
      </c>
      <c r="N49" s="1">
        <f t="shared" si="7"/>
        <v>7.5833333333333334E-3</v>
      </c>
      <c r="O49" s="1">
        <v>1</v>
      </c>
      <c r="Q49" s="8" t="e">
        <f>DATE(YEAR(#REF!),MONTH(#REF!)+O49,DAY(#REF!))</f>
        <v>#REF!</v>
      </c>
    </row>
    <row r="50" spans="1:17" ht="20.100000000000001" customHeight="1">
      <c r="A50" s="32"/>
      <c r="B50" s="33"/>
      <c r="C50" s="45" t="str">
        <f t="shared" si="0"/>
        <v/>
      </c>
      <c r="D50" s="46" t="str">
        <f t="shared" si="5"/>
        <v/>
      </c>
      <c r="E50" s="47" t="str">
        <f t="shared" si="1"/>
        <v/>
      </c>
      <c r="F50" s="47" t="str">
        <f t="shared" si="2"/>
        <v/>
      </c>
      <c r="G50" s="47" t="str">
        <f t="shared" si="3"/>
        <v/>
      </c>
      <c r="H50" s="47" t="str">
        <f t="shared" si="4"/>
        <v/>
      </c>
      <c r="K50" s="1">
        <v>1</v>
      </c>
      <c r="L50" s="8">
        <f t="shared" ca="1" si="6"/>
        <v>43191</v>
      </c>
      <c r="N50" s="1">
        <f t="shared" si="7"/>
        <v>7.5833333333333334E-3</v>
      </c>
      <c r="O50" s="1">
        <v>1</v>
      </c>
      <c r="Q50" s="8" t="e">
        <f>DATE(YEAR(#REF!),MONTH(#REF!)+O50,DAY(#REF!))</f>
        <v>#REF!</v>
      </c>
    </row>
    <row r="51" spans="1:17" ht="20.100000000000001" customHeight="1">
      <c r="A51" s="32"/>
      <c r="B51" s="33"/>
      <c r="C51" s="45" t="str">
        <f t="shared" si="0"/>
        <v/>
      </c>
      <c r="D51" s="46" t="str">
        <f t="shared" si="5"/>
        <v/>
      </c>
      <c r="E51" s="47" t="str">
        <f t="shared" si="1"/>
        <v/>
      </c>
      <c r="F51" s="47" t="str">
        <f t="shared" si="2"/>
        <v/>
      </c>
      <c r="G51" s="47" t="str">
        <f t="shared" si="3"/>
        <v/>
      </c>
      <c r="H51" s="47" t="str">
        <f t="shared" si="4"/>
        <v/>
      </c>
      <c r="K51" s="1">
        <v>1</v>
      </c>
      <c r="L51" s="8">
        <f t="shared" ca="1" si="6"/>
        <v>43221</v>
      </c>
      <c r="N51" s="1">
        <f t="shared" si="7"/>
        <v>7.5833333333333334E-3</v>
      </c>
      <c r="O51" s="1">
        <v>1</v>
      </c>
      <c r="Q51" s="8" t="e">
        <f>DATE(YEAR(#REF!),MONTH(#REF!)+O51,DAY(#REF!))</f>
        <v>#REF!</v>
      </c>
    </row>
    <row r="52" spans="1:17" ht="20.100000000000001" customHeight="1">
      <c r="A52" s="32"/>
      <c r="B52" s="33"/>
      <c r="C52" s="45" t="str">
        <f t="shared" si="0"/>
        <v/>
      </c>
      <c r="D52" s="46" t="str">
        <f t="shared" si="5"/>
        <v/>
      </c>
      <c r="E52" s="47" t="str">
        <f t="shared" si="1"/>
        <v/>
      </c>
      <c r="F52" s="47" t="str">
        <f t="shared" si="2"/>
        <v/>
      </c>
      <c r="G52" s="47" t="str">
        <f t="shared" si="3"/>
        <v/>
      </c>
      <c r="H52" s="47" t="str">
        <f t="shared" si="4"/>
        <v/>
      </c>
      <c r="K52" s="1">
        <v>1</v>
      </c>
      <c r="L52" s="8">
        <f t="shared" ca="1" si="6"/>
        <v>43252</v>
      </c>
      <c r="N52" s="1">
        <f t="shared" si="7"/>
        <v>7.5833333333333334E-3</v>
      </c>
      <c r="O52" s="1">
        <v>1</v>
      </c>
      <c r="Q52" s="8" t="e">
        <f>DATE(YEAR(#REF!),MONTH(#REF!)+O52,DAY(#REF!))</f>
        <v>#REF!</v>
      </c>
    </row>
    <row r="53" spans="1:17" ht="20.100000000000001" customHeight="1">
      <c r="A53" s="32"/>
      <c r="B53" s="33"/>
      <c r="C53" s="45" t="str">
        <f t="shared" si="0"/>
        <v/>
      </c>
      <c r="D53" s="46" t="str">
        <f t="shared" si="5"/>
        <v/>
      </c>
      <c r="E53" s="47" t="str">
        <f t="shared" si="1"/>
        <v/>
      </c>
      <c r="F53" s="47" t="str">
        <f t="shared" si="2"/>
        <v/>
      </c>
      <c r="G53" s="47" t="str">
        <f t="shared" si="3"/>
        <v/>
      </c>
      <c r="H53" s="47" t="str">
        <f t="shared" si="4"/>
        <v/>
      </c>
      <c r="K53" s="1">
        <v>1</v>
      </c>
      <c r="L53" s="8">
        <f t="shared" ca="1" si="6"/>
        <v>43282</v>
      </c>
      <c r="N53" s="1">
        <f t="shared" si="7"/>
        <v>7.5833333333333334E-3</v>
      </c>
      <c r="O53" s="1">
        <v>1</v>
      </c>
      <c r="Q53" s="8" t="e">
        <f>DATE(YEAR(#REF!),MONTH(#REF!)+O53,DAY(#REF!))</f>
        <v>#REF!</v>
      </c>
    </row>
    <row r="54" spans="1:17" ht="20.100000000000001" customHeight="1">
      <c r="A54" s="32"/>
      <c r="B54" s="33"/>
      <c r="C54" s="45" t="str">
        <f t="shared" si="0"/>
        <v/>
      </c>
      <c r="D54" s="46" t="str">
        <f t="shared" si="5"/>
        <v/>
      </c>
      <c r="E54" s="47" t="str">
        <f t="shared" si="1"/>
        <v/>
      </c>
      <c r="F54" s="47" t="str">
        <f t="shared" si="2"/>
        <v/>
      </c>
      <c r="G54" s="47" t="str">
        <f t="shared" si="3"/>
        <v/>
      </c>
      <c r="H54" s="47" t="str">
        <f t="shared" si="4"/>
        <v/>
      </c>
      <c r="K54" s="1">
        <v>1</v>
      </c>
      <c r="L54" s="8">
        <f t="shared" ca="1" si="6"/>
        <v>43313</v>
      </c>
      <c r="N54" s="1">
        <f t="shared" si="7"/>
        <v>7.5833333333333334E-3</v>
      </c>
      <c r="O54" s="1">
        <v>1</v>
      </c>
      <c r="Q54" s="8" t="e">
        <f>DATE(YEAR(#REF!),MONTH(#REF!)+O54,DAY(#REF!))</f>
        <v>#REF!</v>
      </c>
    </row>
    <row r="55" spans="1:17" ht="20.100000000000001" customHeight="1">
      <c r="A55" s="32"/>
      <c r="B55" s="33"/>
      <c r="C55" s="45" t="str">
        <f t="shared" si="0"/>
        <v/>
      </c>
      <c r="D55" s="46" t="str">
        <f t="shared" si="5"/>
        <v/>
      </c>
      <c r="E55" s="47" t="str">
        <f t="shared" si="1"/>
        <v/>
      </c>
      <c r="F55" s="47" t="str">
        <f t="shared" si="2"/>
        <v/>
      </c>
      <c r="G55" s="47" t="str">
        <f t="shared" si="3"/>
        <v/>
      </c>
      <c r="H55" s="47" t="str">
        <f t="shared" si="4"/>
        <v/>
      </c>
      <c r="K55" s="1">
        <v>1</v>
      </c>
      <c r="L55" s="8">
        <f t="shared" ca="1" si="6"/>
        <v>43344</v>
      </c>
      <c r="N55" s="1">
        <f t="shared" si="7"/>
        <v>7.5833333333333334E-3</v>
      </c>
      <c r="O55" s="1">
        <v>1</v>
      </c>
      <c r="Q55" s="8" t="e">
        <f>DATE(YEAR(#REF!),MONTH(#REF!)+O55,DAY(#REF!))</f>
        <v>#REF!</v>
      </c>
    </row>
    <row r="56" spans="1:17" ht="20.100000000000001" customHeight="1">
      <c r="A56" s="32"/>
      <c r="B56" s="33"/>
      <c r="C56" s="45" t="str">
        <f t="shared" si="0"/>
        <v/>
      </c>
      <c r="D56" s="46" t="str">
        <f t="shared" si="5"/>
        <v/>
      </c>
      <c r="E56" s="47" t="str">
        <f t="shared" si="1"/>
        <v/>
      </c>
      <c r="F56" s="47" t="str">
        <f t="shared" si="2"/>
        <v/>
      </c>
      <c r="G56" s="47" t="str">
        <f t="shared" si="3"/>
        <v/>
      </c>
      <c r="H56" s="47" t="str">
        <f t="shared" si="4"/>
        <v/>
      </c>
      <c r="K56" s="1">
        <v>1</v>
      </c>
      <c r="L56" s="8">
        <f t="shared" ca="1" si="6"/>
        <v>43374</v>
      </c>
      <c r="N56" s="1">
        <f t="shared" si="7"/>
        <v>7.5833333333333334E-3</v>
      </c>
      <c r="O56" s="1">
        <v>1</v>
      </c>
      <c r="Q56" s="8" t="e">
        <f>DATE(YEAR(#REF!),MONTH(#REF!)+O56,DAY(#REF!))</f>
        <v>#REF!</v>
      </c>
    </row>
    <row r="57" spans="1:17" ht="20.100000000000001" customHeight="1">
      <c r="A57" s="32"/>
      <c r="B57" s="33"/>
      <c r="C57" s="45" t="str">
        <f t="shared" si="0"/>
        <v/>
      </c>
      <c r="D57" s="46" t="str">
        <f t="shared" si="5"/>
        <v/>
      </c>
      <c r="E57" s="47" t="str">
        <f t="shared" si="1"/>
        <v/>
      </c>
      <c r="F57" s="47" t="str">
        <f t="shared" si="2"/>
        <v/>
      </c>
      <c r="G57" s="47" t="str">
        <f t="shared" si="3"/>
        <v/>
      </c>
      <c r="H57" s="47" t="str">
        <f t="shared" si="4"/>
        <v/>
      </c>
      <c r="K57" s="1">
        <v>1</v>
      </c>
      <c r="L57" s="8">
        <f t="shared" ca="1" si="6"/>
        <v>43405</v>
      </c>
      <c r="N57" s="1">
        <f t="shared" si="7"/>
        <v>7.5833333333333334E-3</v>
      </c>
      <c r="O57" s="1">
        <v>1</v>
      </c>
      <c r="Q57" s="8" t="e">
        <f>DATE(YEAR(#REF!),MONTH(#REF!)+O57,DAY(#REF!))</f>
        <v>#REF!</v>
      </c>
    </row>
    <row r="58" spans="1:17" ht="20.100000000000001" customHeight="1">
      <c r="A58" s="32"/>
      <c r="B58" s="33"/>
      <c r="C58" s="45" t="str">
        <f t="shared" si="0"/>
        <v/>
      </c>
      <c r="D58" s="46" t="str">
        <f t="shared" si="5"/>
        <v/>
      </c>
      <c r="E58" s="47" t="str">
        <f t="shared" si="1"/>
        <v/>
      </c>
      <c r="F58" s="47" t="str">
        <f t="shared" si="2"/>
        <v/>
      </c>
      <c r="G58" s="47" t="str">
        <f t="shared" si="3"/>
        <v/>
      </c>
      <c r="H58" s="47" t="str">
        <f t="shared" si="4"/>
        <v/>
      </c>
      <c r="K58" s="1">
        <v>1</v>
      </c>
      <c r="L58" s="8">
        <f t="shared" ca="1" si="6"/>
        <v>43435</v>
      </c>
      <c r="N58" s="1">
        <f t="shared" si="7"/>
        <v>7.5833333333333334E-3</v>
      </c>
      <c r="O58" s="1">
        <v>1</v>
      </c>
      <c r="Q58" s="8" t="e">
        <f>DATE(YEAR(#REF!),MONTH(#REF!)+O58,DAY(#REF!))</f>
        <v>#REF!</v>
      </c>
    </row>
    <row r="59" spans="1:17" ht="20.100000000000001" customHeight="1">
      <c r="A59" s="32"/>
      <c r="B59" s="33"/>
      <c r="C59" s="45" t="str">
        <f t="shared" si="0"/>
        <v/>
      </c>
      <c r="D59" s="46" t="str">
        <f t="shared" si="5"/>
        <v/>
      </c>
      <c r="E59" s="47" t="str">
        <f t="shared" si="1"/>
        <v/>
      </c>
      <c r="F59" s="47" t="str">
        <f t="shared" si="2"/>
        <v/>
      </c>
      <c r="G59" s="47" t="str">
        <f t="shared" si="3"/>
        <v/>
      </c>
      <c r="H59" s="47" t="str">
        <f t="shared" si="4"/>
        <v/>
      </c>
      <c r="K59" s="1">
        <v>1</v>
      </c>
      <c r="L59" s="8">
        <f t="shared" ca="1" si="6"/>
        <v>43466</v>
      </c>
      <c r="N59" s="1">
        <f t="shared" si="7"/>
        <v>7.5833333333333334E-3</v>
      </c>
      <c r="O59" s="1">
        <v>1</v>
      </c>
      <c r="Q59" s="8" t="e">
        <f>DATE(YEAR(#REF!),MONTH(#REF!)+O59,DAY(#REF!))</f>
        <v>#REF!</v>
      </c>
    </row>
    <row r="60" spans="1:17" ht="20.100000000000001" customHeight="1" thickBot="1">
      <c r="A60" s="34"/>
      <c r="B60" s="35"/>
      <c r="C60" s="45" t="str">
        <f t="shared" si="0"/>
        <v/>
      </c>
      <c r="D60" s="46" t="str">
        <f t="shared" si="5"/>
        <v/>
      </c>
      <c r="E60" s="47" t="str">
        <f t="shared" si="1"/>
        <v/>
      </c>
      <c r="F60" s="47" t="str">
        <f t="shared" si="2"/>
        <v/>
      </c>
      <c r="G60" s="47" t="str">
        <f t="shared" si="3"/>
        <v/>
      </c>
      <c r="H60" s="47" t="str">
        <f t="shared" si="4"/>
        <v/>
      </c>
      <c r="K60" s="1">
        <v>1</v>
      </c>
      <c r="L60" s="8">
        <f t="shared" ca="1" si="6"/>
        <v>43497</v>
      </c>
      <c r="N60" s="1">
        <f t="shared" si="7"/>
        <v>7.5833333333333334E-3</v>
      </c>
      <c r="O60" s="1">
        <v>1</v>
      </c>
      <c r="Q60" s="8" t="e">
        <f>DATE(YEAR(#REF!),MONTH(#REF!)+O60,DAY(#REF!))</f>
        <v>#REF!</v>
      </c>
    </row>
    <row r="61" spans="1:17" ht="20.100000000000001" customHeight="1">
      <c r="K61" s="1">
        <v>1</v>
      </c>
      <c r="L61" s="8">
        <f t="shared" ca="1" si="6"/>
        <v>43525</v>
      </c>
      <c r="N61" s="1">
        <f t="shared" si="7"/>
        <v>7.5833333333333334E-3</v>
      </c>
      <c r="O61" s="1">
        <v>1</v>
      </c>
      <c r="Q61" s="8" t="e">
        <f>DATE(YEAR(#REF!),MONTH(#REF!)+O61,DAY(#REF!))</f>
        <v>#REF!</v>
      </c>
    </row>
    <row r="62" spans="1:17" ht="20.100000000000001" customHeight="1">
      <c r="A62" s="84"/>
      <c r="B62" s="85"/>
      <c r="C62" s="85"/>
      <c r="D62" s="85"/>
      <c r="E62" s="85"/>
      <c r="K62" s="1">
        <v>1</v>
      </c>
      <c r="L62" s="8">
        <f t="shared" ca="1" si="6"/>
        <v>43556</v>
      </c>
      <c r="N62" s="1">
        <f t="shared" si="7"/>
        <v>7.5833333333333334E-3</v>
      </c>
      <c r="O62" s="1">
        <v>1</v>
      </c>
      <c r="Q62" s="8" t="e">
        <f>DATE(YEAR(#REF!),MONTH(#REF!)+O62,DAY(#REF!))</f>
        <v>#REF!</v>
      </c>
    </row>
    <row r="63" spans="1:17" ht="20.100000000000001" customHeight="1">
      <c r="A63" s="84"/>
      <c r="B63" s="85"/>
      <c r="C63" s="85"/>
      <c r="D63" s="85"/>
      <c r="E63" s="85"/>
      <c r="K63" s="1">
        <v>1</v>
      </c>
      <c r="L63" s="8">
        <f t="shared" ca="1" si="6"/>
        <v>43586</v>
      </c>
      <c r="N63" s="1">
        <f t="shared" si="7"/>
        <v>7.5833333333333334E-3</v>
      </c>
      <c r="O63" s="1">
        <v>1</v>
      </c>
      <c r="Q63" s="8" t="e">
        <f>DATE(YEAR(#REF!),MONTH(#REF!)+O63,DAY(#REF!))</f>
        <v>#REF!</v>
      </c>
    </row>
    <row r="64" spans="1:17" ht="20.100000000000001" customHeight="1">
      <c r="A64" s="84"/>
      <c r="B64" s="85"/>
      <c r="C64" s="85"/>
      <c r="D64" s="85"/>
      <c r="E64" s="85"/>
      <c r="K64" s="1">
        <v>1</v>
      </c>
      <c r="L64" s="8">
        <f t="shared" ca="1" si="6"/>
        <v>43617</v>
      </c>
      <c r="N64" s="1">
        <f t="shared" si="7"/>
        <v>7.5833333333333334E-3</v>
      </c>
      <c r="O64" s="1">
        <v>1</v>
      </c>
      <c r="Q64" s="8" t="e">
        <f>DATE(YEAR(#REF!),MONTH(#REF!)+O64,DAY(#REF!))</f>
        <v>#REF!</v>
      </c>
    </row>
    <row r="65" spans="1:17">
      <c r="A65" s="84"/>
      <c r="B65" s="85"/>
      <c r="C65" s="85"/>
      <c r="D65" s="85"/>
      <c r="E65" s="85"/>
      <c r="K65" s="1">
        <v>1</v>
      </c>
      <c r="L65" s="8">
        <f t="shared" ca="1" si="6"/>
        <v>43647</v>
      </c>
      <c r="N65" s="1">
        <f t="shared" si="7"/>
        <v>7.5833333333333334E-3</v>
      </c>
      <c r="O65" s="1">
        <v>1</v>
      </c>
      <c r="Q65" s="8" t="e">
        <f>DATE(YEAR(#REF!),MONTH(#REF!)+O65,DAY(#REF!))</f>
        <v>#REF!</v>
      </c>
    </row>
    <row r="66" spans="1:17">
      <c r="A66" s="84"/>
      <c r="B66" s="85"/>
      <c r="C66" s="85"/>
      <c r="D66" s="85"/>
      <c r="E66" s="85"/>
      <c r="K66" s="1">
        <v>1</v>
      </c>
      <c r="L66" s="8">
        <f t="shared" ca="1" si="6"/>
        <v>43678</v>
      </c>
    </row>
    <row r="67" spans="1:17">
      <c r="A67" s="84"/>
      <c r="B67" s="85"/>
      <c r="C67" s="85"/>
      <c r="D67" s="85"/>
      <c r="E67" s="85"/>
      <c r="K67" s="1">
        <v>1</v>
      </c>
      <c r="L67" s="8">
        <f t="shared" ca="1" si="6"/>
        <v>43709</v>
      </c>
    </row>
    <row r="68" spans="1:17">
      <c r="A68" s="84"/>
      <c r="B68" s="86"/>
      <c r="C68" s="86"/>
      <c r="D68" s="86"/>
      <c r="E68" s="86"/>
    </row>
    <row r="69" spans="1:17">
      <c r="A69" s="84"/>
      <c r="B69" s="86"/>
      <c r="C69" s="86"/>
      <c r="D69" s="86"/>
      <c r="E69" s="86"/>
    </row>
    <row r="108" spans="2:7" ht="15.75" thickBot="1"/>
    <row r="109" spans="2:7" ht="15.75" thickBot="1">
      <c r="C109" s="10" t="s">
        <v>20</v>
      </c>
      <c r="D109" s="11"/>
      <c r="E109" s="12">
        <f>C16</f>
        <v>12</v>
      </c>
      <c r="F109" s="11" t="s">
        <v>21</v>
      </c>
      <c r="G109" s="13">
        <f>C17</f>
        <v>9266560.5274642017</v>
      </c>
    </row>
    <row r="110" spans="2:7">
      <c r="B110" s="1" t="s">
        <v>7</v>
      </c>
    </row>
    <row r="111" spans="2:7">
      <c r="B111" s="14" t="s">
        <v>8</v>
      </c>
      <c r="C111" s="14" t="s">
        <v>9</v>
      </c>
      <c r="D111" s="14" t="s">
        <v>10</v>
      </c>
      <c r="E111" s="14" t="s">
        <v>11</v>
      </c>
      <c r="F111" s="14" t="s">
        <v>12</v>
      </c>
      <c r="G111" s="14" t="s">
        <v>13</v>
      </c>
    </row>
    <row r="113" spans="2:22">
      <c r="B113" s="3" t="s">
        <v>14</v>
      </c>
      <c r="C113" s="6" t="s">
        <v>15</v>
      </c>
      <c r="D113" s="1" t="s">
        <v>16</v>
      </c>
      <c r="E113" s="1" t="s">
        <v>17</v>
      </c>
      <c r="F113" s="1" t="s">
        <v>18</v>
      </c>
      <c r="G113" s="2" t="s">
        <v>19</v>
      </c>
    </row>
    <row r="114" spans="2:22">
      <c r="B114" s="3">
        <v>0</v>
      </c>
      <c r="C114" s="15">
        <f ca="1">C13</f>
        <v>42583</v>
      </c>
      <c r="D114" s="7" t="s">
        <v>24</v>
      </c>
      <c r="E114" s="1" t="s">
        <v>23</v>
      </c>
      <c r="F114" s="7" t="s">
        <v>22</v>
      </c>
      <c r="G114" s="2">
        <f>C14</f>
        <v>9506889.4993231762</v>
      </c>
      <c r="I114" s="1">
        <f>C16</f>
        <v>12</v>
      </c>
      <c r="J114" s="15">
        <f ca="1">Table2[[#This Row],[Column2]]</f>
        <v>42583</v>
      </c>
      <c r="M114" s="16"/>
      <c r="N114" s="16"/>
      <c r="O114" s="16"/>
      <c r="P114" s="16"/>
      <c r="Q114" s="16"/>
      <c r="R114" s="16"/>
      <c r="S114" s="16"/>
      <c r="T114" s="16">
        <f>Table2[[#This Row],[Column6]]</f>
        <v>9506889.4993231762</v>
      </c>
      <c r="U114" s="1">
        <v>0</v>
      </c>
      <c r="V114" s="1">
        <f>IF(U114&gt;I114,"",U114)</f>
        <v>0</v>
      </c>
    </row>
    <row r="115" spans="2:22">
      <c r="B115" s="3">
        <v>1</v>
      </c>
      <c r="C115" s="15">
        <f t="shared" ref="C115:C151" ca="1" si="8">L31</f>
        <v>42614</v>
      </c>
      <c r="D115" s="2">
        <f>C19</f>
        <v>91299.687231290387</v>
      </c>
      <c r="E115" s="9">
        <f t="shared" ref="E115:E151" si="9">G114*N30</f>
        <v>72093.912036534093</v>
      </c>
      <c r="F115" s="9">
        <f>D115-E115</f>
        <v>19205.775194756294</v>
      </c>
      <c r="G115" s="2">
        <f>G114-F115</f>
        <v>9487683.7241284195</v>
      </c>
      <c r="I115" s="1">
        <f t="shared" ref="I115:I150" si="10">I114</f>
        <v>12</v>
      </c>
      <c r="J115" s="15">
        <f ca="1">IF(B115&gt;I115,"",Table2[[#This Row],[Column2]])</f>
        <v>42614</v>
      </c>
      <c r="M115" s="16">
        <f>IF(B115&gt;I115,"",Table2[[#This Row],[Column3]])</f>
        <v>91299.687231290387</v>
      </c>
      <c r="N115" s="16"/>
      <c r="O115" s="16"/>
      <c r="P115" s="16"/>
      <c r="Q115" s="16"/>
      <c r="R115" s="16">
        <f>IF(Table2[[#This Row],[Column1]]&gt;I115,"",Table2[[#This Row],[Column4]])</f>
        <v>72093.912036534093</v>
      </c>
      <c r="S115" s="16">
        <f>IF(B115&gt;I115,"",Table2[[#This Row],[Column5]])</f>
        <v>19205.775194756294</v>
      </c>
      <c r="T115" s="16">
        <f>IF(B115&gt;I115,"",Table2[[#This Row],[Column6]])</f>
        <v>9487683.7241284195</v>
      </c>
      <c r="U115" s="1">
        <v>1</v>
      </c>
      <c r="V115" s="1">
        <f t="shared" ref="V115:V150" si="11">IF(U115&gt;I115,"",U115)</f>
        <v>1</v>
      </c>
    </row>
    <row r="116" spans="2:22">
      <c r="B116" s="3">
        <v>2</v>
      </c>
      <c r="C116" s="15">
        <f t="shared" ca="1" si="8"/>
        <v>42644</v>
      </c>
      <c r="D116" s="2">
        <f>D115</f>
        <v>91299.687231290387</v>
      </c>
      <c r="E116" s="9">
        <f t="shared" si="9"/>
        <v>71948.268241307189</v>
      </c>
      <c r="F116" s="9">
        <f t="shared" ref="F116:F150" si="12">D116-E116</f>
        <v>19351.418989983198</v>
      </c>
      <c r="G116" s="2">
        <f t="shared" ref="G116:G150" si="13">G115-F116</f>
        <v>9468332.3051384371</v>
      </c>
      <c r="I116" s="1">
        <f t="shared" si="10"/>
        <v>12</v>
      </c>
      <c r="J116" s="15">
        <f ca="1">IF(B116&gt;I116,"",Table2[[#This Row],[Column2]])</f>
        <v>42644</v>
      </c>
      <c r="M116" s="16">
        <f>IF(B116&gt;I116,"",Table2[[#This Row],[Column3]])</f>
        <v>91299.687231290387</v>
      </c>
      <c r="N116" s="16"/>
      <c r="O116" s="16"/>
      <c r="P116" s="16"/>
      <c r="Q116" s="16"/>
      <c r="R116" s="16">
        <f>IF(Table2[[#This Row],[Column1]]&gt;I116,"",Table2[[#This Row],[Column4]])</f>
        <v>71948.268241307189</v>
      </c>
      <c r="S116" s="16">
        <f>IF(B116&gt;I116,"",Table2[[#This Row],[Column5]])</f>
        <v>19351.418989983198</v>
      </c>
      <c r="T116" s="16">
        <f>IF(B116&gt;I116,"",Table2[[#This Row],[Column6]])</f>
        <v>9468332.3051384371</v>
      </c>
      <c r="U116" s="1">
        <v>2</v>
      </c>
      <c r="V116" s="1">
        <f t="shared" si="11"/>
        <v>2</v>
      </c>
    </row>
    <row r="117" spans="2:22">
      <c r="B117" s="3">
        <v>3</v>
      </c>
      <c r="C117" s="15">
        <f t="shared" ca="1" si="8"/>
        <v>42675</v>
      </c>
      <c r="D117" s="2">
        <f>D116</f>
        <v>91299.687231290387</v>
      </c>
      <c r="E117" s="9">
        <f t="shared" si="9"/>
        <v>71801.519980633151</v>
      </c>
      <c r="F117" s="9">
        <f t="shared" si="12"/>
        <v>19498.167250657236</v>
      </c>
      <c r="G117" s="2">
        <f t="shared" si="13"/>
        <v>9448834.1378877796</v>
      </c>
      <c r="I117" s="1">
        <f t="shared" si="10"/>
        <v>12</v>
      </c>
      <c r="J117" s="15">
        <f ca="1">IF(B117&gt;I117,"",Table2[[#This Row],[Column2]])</f>
        <v>42675</v>
      </c>
      <c r="M117" s="16">
        <f>IF(B117&gt;I117,"",Table2[[#This Row],[Column3]])</f>
        <v>91299.687231290387</v>
      </c>
      <c r="N117" s="16"/>
      <c r="O117" s="16"/>
      <c r="P117" s="16"/>
      <c r="Q117" s="16"/>
      <c r="R117" s="16">
        <f>IF(Table2[[#This Row],[Column1]]&gt;I117,"",Table2[[#This Row],[Column4]])</f>
        <v>71801.519980633151</v>
      </c>
      <c r="S117" s="16">
        <f>IF(B117&gt;I117,"",Table2[[#This Row],[Column5]])</f>
        <v>19498.167250657236</v>
      </c>
      <c r="T117" s="16">
        <f>IF(B117&gt;I117,"",Table2[[#This Row],[Column6]])</f>
        <v>9448834.1378877796</v>
      </c>
      <c r="U117" s="1">
        <v>3</v>
      </c>
      <c r="V117" s="1">
        <f t="shared" si="11"/>
        <v>3</v>
      </c>
    </row>
    <row r="118" spans="2:22">
      <c r="B118" s="3">
        <v>4</v>
      </c>
      <c r="C118" s="15">
        <f t="shared" ca="1" si="8"/>
        <v>42705</v>
      </c>
      <c r="D118" s="2">
        <f t="shared" ref="D118:D150" si="14">D117</f>
        <v>91299.687231290387</v>
      </c>
      <c r="E118" s="9">
        <f t="shared" si="9"/>
        <v>71653.658878982329</v>
      </c>
      <c r="F118" s="9">
        <f t="shared" si="12"/>
        <v>19646.028352308058</v>
      </c>
      <c r="G118" s="2">
        <f t="shared" si="13"/>
        <v>9429188.1095354725</v>
      </c>
      <c r="I118" s="1">
        <f t="shared" si="10"/>
        <v>12</v>
      </c>
      <c r="J118" s="15">
        <f ca="1">IF(B118&gt;I118,"",Table2[[#This Row],[Column2]])</f>
        <v>42705</v>
      </c>
      <c r="M118" s="16">
        <f>IF(B118&gt;I118,"",Table2[[#This Row],[Column3]])</f>
        <v>91299.687231290387</v>
      </c>
      <c r="N118" s="16"/>
      <c r="O118" s="16"/>
      <c r="P118" s="16"/>
      <c r="Q118" s="16"/>
      <c r="R118" s="16">
        <f>IF(Table2[[#This Row],[Column1]]&gt;I118,"",Table2[[#This Row],[Column4]])</f>
        <v>71653.658878982329</v>
      </c>
      <c r="S118" s="16">
        <f>IF(B118&gt;I118,"",Table2[[#This Row],[Column5]])</f>
        <v>19646.028352308058</v>
      </c>
      <c r="T118" s="16">
        <f>IF(B118&gt;I118,"",Table2[[#This Row],[Column6]])</f>
        <v>9429188.1095354725</v>
      </c>
      <c r="U118" s="1">
        <v>4</v>
      </c>
      <c r="V118" s="1">
        <f t="shared" si="11"/>
        <v>4</v>
      </c>
    </row>
    <row r="119" spans="2:22">
      <c r="B119" s="3">
        <v>5</v>
      </c>
      <c r="C119" s="15">
        <f t="shared" ca="1" si="8"/>
        <v>42736</v>
      </c>
      <c r="D119" s="2">
        <f t="shared" si="14"/>
        <v>91299.687231290387</v>
      </c>
      <c r="E119" s="9">
        <f t="shared" si="9"/>
        <v>71504.676497310662</v>
      </c>
      <c r="F119" s="9">
        <f t="shared" si="12"/>
        <v>19795.010733979725</v>
      </c>
      <c r="G119" s="2">
        <f t="shared" si="13"/>
        <v>9409393.0988014936</v>
      </c>
      <c r="I119" s="1">
        <f t="shared" si="10"/>
        <v>12</v>
      </c>
      <c r="J119" s="15">
        <f ca="1">IF(B119&gt;I119,"",Table2[[#This Row],[Column2]])</f>
        <v>42736</v>
      </c>
      <c r="M119" s="16">
        <f>IF(B119&gt;I119,"",Table2[[#This Row],[Column3]])</f>
        <v>91299.687231290387</v>
      </c>
      <c r="N119" s="16"/>
      <c r="O119" s="16"/>
      <c r="P119" s="16"/>
      <c r="Q119" s="16"/>
      <c r="R119" s="16">
        <f>IF(Table2[[#This Row],[Column1]]&gt;I119,"",Table2[[#This Row],[Column4]])</f>
        <v>71504.676497310662</v>
      </c>
      <c r="S119" s="16">
        <f>IF(B119&gt;I119,"",Table2[[#This Row],[Column5]])</f>
        <v>19795.010733979725</v>
      </c>
      <c r="T119" s="16">
        <f>IF(B119&gt;I119,"",Table2[[#This Row],[Column6]])</f>
        <v>9409393.0988014936</v>
      </c>
      <c r="U119" s="1">
        <v>5</v>
      </c>
      <c r="V119" s="1">
        <f t="shared" si="11"/>
        <v>5</v>
      </c>
    </row>
    <row r="120" spans="2:22">
      <c r="B120" s="3">
        <v>6</v>
      </c>
      <c r="C120" s="15">
        <f t="shared" ca="1" si="8"/>
        <v>42767</v>
      </c>
      <c r="D120" s="2">
        <f t="shared" si="14"/>
        <v>91299.687231290387</v>
      </c>
      <c r="E120" s="9">
        <f t="shared" si="9"/>
        <v>71354.564332577997</v>
      </c>
      <c r="F120" s="9">
        <f t="shared" si="12"/>
        <v>19945.12289871239</v>
      </c>
      <c r="G120" s="2">
        <f t="shared" si="13"/>
        <v>9389447.9759027809</v>
      </c>
      <c r="I120" s="1">
        <f t="shared" si="10"/>
        <v>12</v>
      </c>
      <c r="J120" s="15">
        <f ca="1">IF(B120&gt;I120,"",Table2[[#This Row],[Column2]])</f>
        <v>42767</v>
      </c>
      <c r="M120" s="16">
        <f>IF(B120&gt;I120,"",Table2[[#This Row],[Column3]])</f>
        <v>91299.687231290387</v>
      </c>
      <c r="N120" s="16"/>
      <c r="O120" s="16"/>
      <c r="P120" s="16"/>
      <c r="Q120" s="16"/>
      <c r="R120" s="16">
        <f>IF(Table2[[#This Row],[Column1]]&gt;I120,"",Table2[[#This Row],[Column4]])</f>
        <v>71354.564332577997</v>
      </c>
      <c r="S120" s="16">
        <f>IF(B120&gt;I120,"",Table2[[#This Row],[Column5]])</f>
        <v>19945.12289871239</v>
      </c>
      <c r="T120" s="16">
        <f>IF(B120&gt;I120,"",Table2[[#This Row],[Column6]])</f>
        <v>9389447.9759027809</v>
      </c>
      <c r="U120" s="1">
        <v>6</v>
      </c>
      <c r="V120" s="1">
        <f t="shared" si="11"/>
        <v>6</v>
      </c>
    </row>
    <row r="121" spans="2:22">
      <c r="B121" s="3">
        <v>7</v>
      </c>
      <c r="C121" s="15">
        <f t="shared" ca="1" si="8"/>
        <v>42795</v>
      </c>
      <c r="D121" s="2">
        <f t="shared" si="14"/>
        <v>91299.687231290387</v>
      </c>
      <c r="E121" s="9">
        <f t="shared" si="9"/>
        <v>71203.313817262751</v>
      </c>
      <c r="F121" s="9">
        <f t="shared" si="12"/>
        <v>20096.373414027636</v>
      </c>
      <c r="G121" s="2">
        <f t="shared" si="13"/>
        <v>9369351.6024887525</v>
      </c>
      <c r="I121" s="1">
        <f t="shared" si="10"/>
        <v>12</v>
      </c>
      <c r="J121" s="15">
        <f ca="1">IF(B121&gt;I121,"",Table2[[#This Row],[Column2]])</f>
        <v>42795</v>
      </c>
      <c r="M121" s="16">
        <f>IF(B121&gt;I121,"",Table2[[#This Row],[Column3]])</f>
        <v>91299.687231290387</v>
      </c>
      <c r="N121" s="16"/>
      <c r="O121" s="16"/>
      <c r="P121" s="16"/>
      <c r="Q121" s="16"/>
      <c r="R121" s="16">
        <f>IF(Table2[[#This Row],[Column1]]&gt;I121,"",Table2[[#This Row],[Column4]])</f>
        <v>71203.313817262751</v>
      </c>
      <c r="S121" s="16">
        <f>IF(B121&gt;I121,"",Table2[[#This Row],[Column5]])</f>
        <v>20096.373414027636</v>
      </c>
      <c r="T121" s="16">
        <f>IF(B121&gt;I121,"",Table2[[#This Row],[Column6]])</f>
        <v>9369351.6024887525</v>
      </c>
      <c r="U121" s="1">
        <v>7</v>
      </c>
      <c r="V121" s="1">
        <f t="shared" si="11"/>
        <v>7</v>
      </c>
    </row>
    <row r="122" spans="2:22">
      <c r="B122" s="3">
        <v>8</v>
      </c>
      <c r="C122" s="15">
        <f t="shared" ca="1" si="8"/>
        <v>42826</v>
      </c>
      <c r="D122" s="2">
        <f t="shared" si="14"/>
        <v>91299.687231290387</v>
      </c>
      <c r="E122" s="9">
        <f t="shared" si="9"/>
        <v>71050.916318873045</v>
      </c>
      <c r="F122" s="9">
        <f t="shared" si="12"/>
        <v>20248.770912417342</v>
      </c>
      <c r="G122" s="2">
        <f t="shared" si="13"/>
        <v>9349102.8315763343</v>
      </c>
      <c r="I122" s="1">
        <f t="shared" si="10"/>
        <v>12</v>
      </c>
      <c r="J122" s="15">
        <f ca="1">IF(B122&gt;I122,"",Table2[[#This Row],[Column2]])</f>
        <v>42826</v>
      </c>
      <c r="M122" s="16">
        <f>IF(B122&gt;I122,"",Table2[[#This Row],[Column3]])</f>
        <v>91299.687231290387</v>
      </c>
      <c r="N122" s="16"/>
      <c r="O122" s="16"/>
      <c r="P122" s="16"/>
      <c r="Q122" s="16"/>
      <c r="R122" s="16">
        <f>IF(Table2[[#This Row],[Column1]]&gt;I122,"",Table2[[#This Row],[Column4]])</f>
        <v>71050.916318873045</v>
      </c>
      <c r="S122" s="16">
        <f>IF(B122&gt;I122,"",Table2[[#This Row],[Column5]])</f>
        <v>20248.770912417342</v>
      </c>
      <c r="T122" s="16">
        <f>IF(B122&gt;I122,"",Table2[[#This Row],[Column6]])</f>
        <v>9349102.8315763343</v>
      </c>
      <c r="U122" s="1">
        <v>8</v>
      </c>
      <c r="V122" s="1">
        <f t="shared" si="11"/>
        <v>8</v>
      </c>
    </row>
    <row r="123" spans="2:22">
      <c r="B123" s="3">
        <v>9</v>
      </c>
      <c r="C123" s="15">
        <f t="shared" ca="1" si="8"/>
        <v>42856</v>
      </c>
      <c r="D123" s="2">
        <f t="shared" si="14"/>
        <v>91299.687231290387</v>
      </c>
      <c r="E123" s="9">
        <f t="shared" si="9"/>
        <v>70897.363139453868</v>
      </c>
      <c r="F123" s="9">
        <f t="shared" si="12"/>
        <v>20402.324091836519</v>
      </c>
      <c r="G123" s="2">
        <f t="shared" si="13"/>
        <v>9328700.5074844975</v>
      </c>
      <c r="I123" s="1">
        <f t="shared" si="10"/>
        <v>12</v>
      </c>
      <c r="J123" s="15">
        <f ca="1">IF(B123&gt;I123,"",Table2[[#This Row],[Column2]])</f>
        <v>42856</v>
      </c>
      <c r="M123" s="16">
        <f>IF(B123&gt;I123,"",Table2[[#This Row],[Column3]])</f>
        <v>91299.687231290387</v>
      </c>
      <c r="N123" s="16"/>
      <c r="O123" s="16"/>
      <c r="P123" s="16"/>
      <c r="Q123" s="16"/>
      <c r="R123" s="16">
        <f>IF(Table2[[#This Row],[Column1]]&gt;I123,"",Table2[[#This Row],[Column4]])</f>
        <v>70897.363139453868</v>
      </c>
      <c r="S123" s="16">
        <f>IF(B123&gt;I123,"",Table2[[#This Row],[Column5]])</f>
        <v>20402.324091836519</v>
      </c>
      <c r="T123" s="16">
        <f>IF(B123&gt;I123,"",Table2[[#This Row],[Column6]])</f>
        <v>9328700.5074844975</v>
      </c>
      <c r="U123" s="1">
        <v>9</v>
      </c>
      <c r="V123" s="1">
        <f t="shared" si="11"/>
        <v>9</v>
      </c>
    </row>
    <row r="124" spans="2:22">
      <c r="B124" s="3">
        <v>10</v>
      </c>
      <c r="C124" s="15">
        <f t="shared" ca="1" si="8"/>
        <v>42887</v>
      </c>
      <c r="D124" s="2">
        <f t="shared" si="14"/>
        <v>91299.687231290387</v>
      </c>
      <c r="E124" s="9">
        <f t="shared" si="9"/>
        <v>70742.645515090771</v>
      </c>
      <c r="F124" s="9">
        <f t="shared" si="12"/>
        <v>20557.041716199616</v>
      </c>
      <c r="G124" s="2">
        <f t="shared" si="13"/>
        <v>9308143.4657682981</v>
      </c>
      <c r="I124" s="1">
        <f t="shared" si="10"/>
        <v>12</v>
      </c>
      <c r="J124" s="15">
        <f ca="1">IF(B124&gt;I124,"",Table2[[#This Row],[Column2]])</f>
        <v>42887</v>
      </c>
      <c r="M124" s="16">
        <f>IF(B124&gt;I124,"",Table2[[#This Row],[Column3]])</f>
        <v>91299.687231290387</v>
      </c>
      <c r="N124" s="16"/>
      <c r="O124" s="16"/>
      <c r="P124" s="16"/>
      <c r="Q124" s="16"/>
      <c r="R124" s="16">
        <f>IF(Table2[[#This Row],[Column1]]&gt;I124,"",Table2[[#This Row],[Column4]])</f>
        <v>70742.645515090771</v>
      </c>
      <c r="S124" s="16">
        <f>IF(B124&gt;I124,"",Table2[[#This Row],[Column5]])</f>
        <v>20557.041716199616</v>
      </c>
      <c r="T124" s="16">
        <f>IF(B124&gt;I124,"",Table2[[#This Row],[Column6]])</f>
        <v>9308143.4657682981</v>
      </c>
      <c r="U124" s="1">
        <v>10</v>
      </c>
      <c r="V124" s="1">
        <f t="shared" si="11"/>
        <v>10</v>
      </c>
    </row>
    <row r="125" spans="2:22">
      <c r="B125" s="3">
        <v>11</v>
      </c>
      <c r="C125" s="15">
        <f t="shared" ca="1" si="8"/>
        <v>42917</v>
      </c>
      <c r="D125" s="2">
        <f t="shared" si="14"/>
        <v>91299.687231290387</v>
      </c>
      <c r="E125" s="9">
        <f t="shared" si="9"/>
        <v>70586.754615409591</v>
      </c>
      <c r="F125" s="9">
        <f t="shared" si="12"/>
        <v>20712.932615880796</v>
      </c>
      <c r="G125" s="2">
        <f t="shared" si="13"/>
        <v>9287430.5331524182</v>
      </c>
      <c r="I125" s="1">
        <f t="shared" si="10"/>
        <v>12</v>
      </c>
      <c r="J125" s="15">
        <f ca="1">IF(B125&gt;I125,"",Table2[[#This Row],[Column2]])</f>
        <v>42917</v>
      </c>
      <c r="M125" s="16">
        <f>IF(B125&gt;I125,"",Table2[[#This Row],[Column3]])</f>
        <v>91299.687231290387</v>
      </c>
      <c r="N125" s="16"/>
      <c r="O125" s="16"/>
      <c r="P125" s="16"/>
      <c r="Q125" s="16"/>
      <c r="R125" s="16">
        <f>IF(Table2[[#This Row],[Column1]]&gt;I125,"",Table2[[#This Row],[Column4]])</f>
        <v>70586.754615409591</v>
      </c>
      <c r="S125" s="16">
        <f>IF(B125&gt;I125,"",Table2[[#This Row],[Column5]])</f>
        <v>20712.932615880796</v>
      </c>
      <c r="T125" s="16">
        <f>IF(B125&gt;I125,"",Table2[[#This Row],[Column6]])</f>
        <v>9287430.5331524182</v>
      </c>
      <c r="U125" s="1">
        <v>11</v>
      </c>
      <c r="V125" s="1">
        <f t="shared" si="11"/>
        <v>11</v>
      </c>
    </row>
    <row r="126" spans="2:22">
      <c r="B126" s="3">
        <v>12</v>
      </c>
      <c r="C126" s="15">
        <f t="shared" ca="1" si="8"/>
        <v>42948</v>
      </c>
      <c r="D126" s="2">
        <f t="shared" si="14"/>
        <v>91299.687231290387</v>
      </c>
      <c r="E126" s="9">
        <f t="shared" si="9"/>
        <v>70429.681543072511</v>
      </c>
      <c r="F126" s="9">
        <f t="shared" si="12"/>
        <v>20870.005688217876</v>
      </c>
      <c r="G126" s="2">
        <f t="shared" si="13"/>
        <v>9266560.5274641998</v>
      </c>
      <c r="I126" s="1">
        <f t="shared" si="10"/>
        <v>12</v>
      </c>
      <c r="J126" s="15">
        <f ca="1">IF(B126&gt;I126,"",Table2[[#This Row],[Column2]])</f>
        <v>42948</v>
      </c>
      <c r="M126" s="16">
        <f>IF(B126&gt;I126,"",Table2[[#This Row],[Column3]])</f>
        <v>91299.687231290387</v>
      </c>
      <c r="N126" s="16"/>
      <c r="O126" s="16"/>
      <c r="P126" s="16"/>
      <c r="Q126" s="16"/>
      <c r="R126" s="16">
        <f>IF(Table2[[#This Row],[Column1]]&gt;I126,"",Table2[[#This Row],[Column4]])</f>
        <v>70429.681543072511</v>
      </c>
      <c r="S126" s="16">
        <f>IF(B126&gt;I126,"",Table2[[#This Row],[Column5]])</f>
        <v>20870.005688217876</v>
      </c>
      <c r="T126" s="16">
        <f>IF(B126&gt;I126,"",Table2[[#This Row],[Column6]])</f>
        <v>9266560.5274641998</v>
      </c>
      <c r="U126" s="1">
        <v>12</v>
      </c>
      <c r="V126" s="1">
        <f t="shared" si="11"/>
        <v>12</v>
      </c>
    </row>
    <row r="127" spans="2:22">
      <c r="B127" s="3">
        <v>13</v>
      </c>
      <c r="C127" s="15">
        <f t="shared" ca="1" si="8"/>
        <v>42979</v>
      </c>
      <c r="D127" s="2">
        <f t="shared" si="14"/>
        <v>91299.687231290387</v>
      </c>
      <c r="E127" s="9">
        <f t="shared" si="9"/>
        <v>70271.417333270176</v>
      </c>
      <c r="F127" s="9">
        <f t="shared" si="12"/>
        <v>21028.269898020211</v>
      </c>
      <c r="G127" s="2">
        <f t="shared" si="13"/>
        <v>9245532.2575661801</v>
      </c>
      <c r="I127" s="1">
        <f t="shared" si="10"/>
        <v>12</v>
      </c>
      <c r="J127" s="15" t="str">
        <f>IF(B127&gt;I127,"",Table2[[#This Row],[Column2]])</f>
        <v/>
      </c>
      <c r="M127" s="16" t="str">
        <f>IF(B127&gt;I127,"",Table2[[#This Row],[Column3]])</f>
        <v/>
      </c>
      <c r="N127" s="16"/>
      <c r="O127" s="16"/>
      <c r="P127" s="16"/>
      <c r="Q127" s="16"/>
      <c r="R127" s="16" t="str">
        <f>IF(Table2[[#This Row],[Column1]]&gt;I127,"",Table2[[#This Row],[Column4]])</f>
        <v/>
      </c>
      <c r="S127" s="16" t="str">
        <f>IF(B127&gt;I127,"",Table2[[#This Row],[Column5]])</f>
        <v/>
      </c>
      <c r="T127" s="16" t="str">
        <f>IF(B127&gt;I127,"",Table2[[#This Row],[Column6]])</f>
        <v/>
      </c>
      <c r="U127" s="1">
        <v>13</v>
      </c>
      <c r="V127" s="1" t="str">
        <f t="shared" si="11"/>
        <v/>
      </c>
    </row>
    <row r="128" spans="2:22">
      <c r="B128" s="3">
        <v>14</v>
      </c>
      <c r="C128" s="15">
        <f t="shared" ca="1" si="8"/>
        <v>43009</v>
      </c>
      <c r="D128" s="2">
        <f t="shared" si="14"/>
        <v>91299.687231290387</v>
      </c>
      <c r="E128" s="9">
        <f t="shared" si="9"/>
        <v>70111.952953210202</v>
      </c>
      <c r="F128" s="9">
        <f t="shared" si="12"/>
        <v>21187.734278080185</v>
      </c>
      <c r="G128" s="2">
        <f t="shared" si="13"/>
        <v>9224344.5232880991</v>
      </c>
      <c r="I128" s="1">
        <f t="shared" si="10"/>
        <v>12</v>
      </c>
      <c r="J128" s="15" t="str">
        <f>IF(B128&gt;I128,"",Table2[[#This Row],[Column2]])</f>
        <v/>
      </c>
      <c r="M128" s="16" t="str">
        <f>IF(B128&gt;I128,"",Table2[[#This Row],[Column3]])</f>
        <v/>
      </c>
      <c r="N128" s="16"/>
      <c r="O128" s="16"/>
      <c r="P128" s="16"/>
      <c r="Q128" s="16"/>
      <c r="R128" s="16" t="str">
        <f>IF(Table2[[#This Row],[Column1]]&gt;I128,"",Table2[[#This Row],[Column4]])</f>
        <v/>
      </c>
      <c r="S128" s="16" t="str">
        <f>IF(B128&gt;I128,"",Table2[[#This Row],[Column5]])</f>
        <v/>
      </c>
      <c r="T128" s="16" t="str">
        <f>IF(B128&gt;I128,"",Table2[[#This Row],[Column6]])</f>
        <v/>
      </c>
      <c r="U128" s="1">
        <v>14</v>
      </c>
      <c r="V128" s="1" t="str">
        <f t="shared" si="11"/>
        <v/>
      </c>
    </row>
    <row r="129" spans="2:22">
      <c r="B129" s="3">
        <v>15</v>
      </c>
      <c r="C129" s="15">
        <f t="shared" ca="1" si="8"/>
        <v>43040</v>
      </c>
      <c r="D129" s="2">
        <f t="shared" si="14"/>
        <v>91299.687231290387</v>
      </c>
      <c r="E129" s="9">
        <f t="shared" si="9"/>
        <v>69951.279301601418</v>
      </c>
      <c r="F129" s="9">
        <f t="shared" si="12"/>
        <v>21348.407929688969</v>
      </c>
      <c r="G129" s="2">
        <f t="shared" si="13"/>
        <v>9202996.1153584104</v>
      </c>
      <c r="I129" s="1">
        <f t="shared" si="10"/>
        <v>12</v>
      </c>
      <c r="J129" s="15" t="str">
        <f>IF(B129&gt;I129,"",Table2[[#This Row],[Column2]])</f>
        <v/>
      </c>
      <c r="M129" s="16" t="str">
        <f>IF(B129&gt;I129,"",Table2[[#This Row],[Column3]])</f>
        <v/>
      </c>
      <c r="N129" s="16"/>
      <c r="O129" s="16"/>
      <c r="P129" s="16"/>
      <c r="Q129" s="16"/>
      <c r="R129" s="16" t="str">
        <f>IF(Table2[[#This Row],[Column1]]&gt;I129,"",Table2[[#This Row],[Column4]])</f>
        <v/>
      </c>
      <c r="S129" s="16" t="str">
        <f>IF(B129&gt;I129,"",Table2[[#This Row],[Column5]])</f>
        <v/>
      </c>
      <c r="T129" s="16" t="str">
        <f>IF(B129&gt;I129,"",Table2[[#This Row],[Column6]])</f>
        <v/>
      </c>
      <c r="U129" s="1">
        <v>15</v>
      </c>
      <c r="V129" s="1" t="str">
        <f t="shared" si="11"/>
        <v/>
      </c>
    </row>
    <row r="130" spans="2:22">
      <c r="B130" s="3">
        <v>16</v>
      </c>
      <c r="C130" s="15">
        <f t="shared" ca="1" si="8"/>
        <v>43070</v>
      </c>
      <c r="D130" s="2">
        <f t="shared" si="14"/>
        <v>91299.687231290387</v>
      </c>
      <c r="E130" s="9">
        <f t="shared" si="9"/>
        <v>69789.38720813462</v>
      </c>
      <c r="F130" s="9">
        <f t="shared" si="12"/>
        <v>21510.300023155767</v>
      </c>
      <c r="G130" s="2">
        <f t="shared" si="13"/>
        <v>9181485.8153352551</v>
      </c>
      <c r="I130" s="1">
        <f t="shared" si="10"/>
        <v>12</v>
      </c>
      <c r="J130" s="15" t="str">
        <f>IF(B130&gt;I130,"",Table2[[#This Row],[Column2]])</f>
        <v/>
      </c>
      <c r="M130" s="16" t="str">
        <f>IF(B130&gt;I130,"",Table2[[#This Row],[Column3]])</f>
        <v/>
      </c>
      <c r="N130" s="16"/>
      <c r="O130" s="16"/>
      <c r="P130" s="16"/>
      <c r="Q130" s="16"/>
      <c r="R130" s="16" t="str">
        <f>IF(Table2[[#This Row],[Column1]]&gt;I130,"",Table2[[#This Row],[Column4]])</f>
        <v/>
      </c>
      <c r="S130" s="16" t="str">
        <f>IF(B130&gt;I130,"",Table2[[#This Row],[Column5]])</f>
        <v/>
      </c>
      <c r="T130" s="16" t="str">
        <f>IF(B130&gt;I130,"",Table2[[#This Row],[Column6]])</f>
        <v/>
      </c>
      <c r="U130" s="1">
        <v>16</v>
      </c>
      <c r="V130" s="1" t="str">
        <f t="shared" si="11"/>
        <v/>
      </c>
    </row>
    <row r="131" spans="2:22">
      <c r="B131" s="3">
        <v>17</v>
      </c>
      <c r="C131" s="15">
        <f t="shared" ca="1" si="8"/>
        <v>43101</v>
      </c>
      <c r="D131" s="2">
        <f t="shared" si="14"/>
        <v>91299.687231290387</v>
      </c>
      <c r="E131" s="9">
        <f t="shared" si="9"/>
        <v>69626.267432959023</v>
      </c>
      <c r="F131" s="9">
        <f t="shared" si="12"/>
        <v>21673.419798331364</v>
      </c>
      <c r="G131" s="2">
        <f t="shared" si="13"/>
        <v>9159812.3955369238</v>
      </c>
      <c r="I131" s="1">
        <f t="shared" si="10"/>
        <v>12</v>
      </c>
      <c r="J131" s="15" t="str">
        <f>IF(B131&gt;I131,"",Table2[[#This Row],[Column2]])</f>
        <v/>
      </c>
      <c r="M131" s="16" t="str">
        <f>IF(B131&gt;I131,"",Table2[[#This Row],[Column3]])</f>
        <v/>
      </c>
      <c r="N131" s="16"/>
      <c r="O131" s="16"/>
      <c r="P131" s="16"/>
      <c r="Q131" s="16"/>
      <c r="R131" s="16" t="str">
        <f>IF(Table2[[#This Row],[Column1]]&gt;I131,"",Table2[[#This Row],[Column4]])</f>
        <v/>
      </c>
      <c r="S131" s="16" t="str">
        <f>IF(B131&gt;I131,"",Table2[[#This Row],[Column5]])</f>
        <v/>
      </c>
      <c r="T131" s="16" t="str">
        <f>IF(B131&gt;I131,"",Table2[[#This Row],[Column6]])</f>
        <v/>
      </c>
      <c r="U131" s="1">
        <v>17</v>
      </c>
      <c r="V131" s="1" t="str">
        <f t="shared" si="11"/>
        <v/>
      </c>
    </row>
    <row r="132" spans="2:22">
      <c r="B132" s="3">
        <v>18</v>
      </c>
      <c r="C132" s="15">
        <f t="shared" ca="1" si="8"/>
        <v>43132</v>
      </c>
      <c r="D132" s="2">
        <f t="shared" si="14"/>
        <v>91299.687231290387</v>
      </c>
      <c r="E132" s="9">
        <f t="shared" si="9"/>
        <v>69461.910666155003</v>
      </c>
      <c r="F132" s="9">
        <f t="shared" si="12"/>
        <v>21837.776565135384</v>
      </c>
      <c r="G132" s="2">
        <f t="shared" si="13"/>
        <v>9137974.6189717893</v>
      </c>
      <c r="I132" s="1">
        <f t="shared" si="10"/>
        <v>12</v>
      </c>
      <c r="J132" s="15" t="str">
        <f>IF(B132&gt;I132,"",Table2[[#This Row],[Column2]])</f>
        <v/>
      </c>
      <c r="M132" s="16" t="str">
        <f>IF(B132&gt;I132,"",Table2[[#This Row],[Column3]])</f>
        <v/>
      </c>
      <c r="N132" s="16"/>
      <c r="O132" s="16"/>
      <c r="P132" s="16"/>
      <c r="Q132" s="16"/>
      <c r="R132" s="16" t="str">
        <f>IF(Table2[[#This Row],[Column1]]&gt;I132,"",Table2[[#This Row],[Column4]])</f>
        <v/>
      </c>
      <c r="S132" s="16" t="str">
        <f>IF(B132&gt;I132,"",Table2[[#This Row],[Column5]])</f>
        <v/>
      </c>
      <c r="T132" s="16" t="str">
        <f>IF(B132&gt;I132,"",Table2[[#This Row],[Column6]])</f>
        <v/>
      </c>
      <c r="U132" s="1">
        <v>18</v>
      </c>
      <c r="V132" s="1" t="str">
        <f t="shared" si="11"/>
        <v/>
      </c>
    </row>
    <row r="133" spans="2:22">
      <c r="B133" s="3">
        <v>19</v>
      </c>
      <c r="C133" s="15">
        <f t="shared" ca="1" si="8"/>
        <v>43160</v>
      </c>
      <c r="D133" s="2">
        <f t="shared" si="14"/>
        <v>91299.687231290387</v>
      </c>
      <c r="E133" s="9">
        <f t="shared" si="9"/>
        <v>69296.307527202734</v>
      </c>
      <c r="F133" s="9">
        <f t="shared" si="12"/>
        <v>22003.379704087652</v>
      </c>
      <c r="G133" s="2">
        <f t="shared" si="13"/>
        <v>9115971.2392677013</v>
      </c>
      <c r="I133" s="1">
        <f t="shared" si="10"/>
        <v>12</v>
      </c>
      <c r="J133" s="15" t="str">
        <f>IF(B133&gt;I133,"",Table2[[#This Row],[Column2]])</f>
        <v/>
      </c>
      <c r="M133" s="16" t="str">
        <f>IF(B133&gt;I133,"",Table2[[#This Row],[Column3]])</f>
        <v/>
      </c>
      <c r="N133" s="16"/>
      <c r="O133" s="16"/>
      <c r="P133" s="16"/>
      <c r="Q133" s="16"/>
      <c r="R133" s="16" t="str">
        <f>IF(Table2[[#This Row],[Column1]]&gt;I133,"",Table2[[#This Row],[Column4]])</f>
        <v/>
      </c>
      <c r="S133" s="16" t="str">
        <f>IF(B133&gt;I133,"",Table2[[#This Row],[Column5]])</f>
        <v/>
      </c>
      <c r="T133" s="16" t="str">
        <f>IF(B133&gt;I133,"",Table2[[#This Row],[Column6]])</f>
        <v/>
      </c>
      <c r="U133" s="1">
        <v>19</v>
      </c>
      <c r="V133" s="1" t="str">
        <f t="shared" si="11"/>
        <v/>
      </c>
    </row>
    <row r="134" spans="2:22">
      <c r="B134" s="3">
        <v>20</v>
      </c>
      <c r="C134" s="15">
        <f t="shared" ca="1" si="8"/>
        <v>43191</v>
      </c>
      <c r="D134" s="2">
        <f t="shared" si="14"/>
        <v>91299.687231290387</v>
      </c>
      <c r="E134" s="9">
        <f t="shared" si="9"/>
        <v>69129.448564446735</v>
      </c>
      <c r="F134" s="9">
        <f t="shared" si="12"/>
        <v>22170.238666843652</v>
      </c>
      <c r="G134" s="2">
        <f t="shared" si="13"/>
        <v>9093801.0006008577</v>
      </c>
      <c r="I134" s="1">
        <f t="shared" si="10"/>
        <v>12</v>
      </c>
      <c r="J134" s="15" t="str">
        <f>IF(B134&gt;I134,"",Table2[[#This Row],[Column2]])</f>
        <v/>
      </c>
      <c r="M134" s="16" t="str">
        <f>IF(B134&gt;I134,"",Table2[[#This Row],[Column3]])</f>
        <v/>
      </c>
      <c r="N134" s="16"/>
      <c r="O134" s="16"/>
      <c r="P134" s="16"/>
      <c r="Q134" s="16"/>
      <c r="R134" s="16" t="str">
        <f>IF(Table2[[#This Row],[Column1]]&gt;I134,"",Table2[[#This Row],[Column4]])</f>
        <v/>
      </c>
      <c r="S134" s="16" t="str">
        <f>IF(B134&gt;I134,"",Table2[[#This Row],[Column5]])</f>
        <v/>
      </c>
      <c r="T134" s="16" t="str">
        <f>IF(B134&gt;I134,"",Table2[[#This Row],[Column6]])</f>
        <v/>
      </c>
      <c r="U134" s="1">
        <v>20</v>
      </c>
      <c r="V134" s="1" t="str">
        <f t="shared" si="11"/>
        <v/>
      </c>
    </row>
    <row r="135" spans="2:22">
      <c r="B135" s="3">
        <v>21</v>
      </c>
      <c r="C135" s="15">
        <f t="shared" ca="1" si="8"/>
        <v>43221</v>
      </c>
      <c r="D135" s="2">
        <f t="shared" si="14"/>
        <v>91299.687231290387</v>
      </c>
      <c r="E135" s="9">
        <f t="shared" si="9"/>
        <v>68961.324254556501</v>
      </c>
      <c r="F135" s="9">
        <f t="shared" si="12"/>
        <v>22338.362976733886</v>
      </c>
      <c r="G135" s="2">
        <f t="shared" si="13"/>
        <v>9071462.6376241241</v>
      </c>
      <c r="I135" s="1">
        <f t="shared" si="10"/>
        <v>12</v>
      </c>
      <c r="J135" s="15" t="str">
        <f>IF(B135&gt;I135,"",Table2[[#This Row],[Column2]])</f>
        <v/>
      </c>
      <c r="M135" s="16" t="str">
        <f>IF(B135&gt;I135,"",Table2[[#This Row],[Column3]])</f>
        <v/>
      </c>
      <c r="N135" s="16"/>
      <c r="O135" s="16"/>
      <c r="P135" s="16"/>
      <c r="Q135" s="16"/>
      <c r="R135" s="16" t="str">
        <f>IF(Table2[[#This Row],[Column1]]&gt;I135,"",Table2[[#This Row],[Column4]])</f>
        <v/>
      </c>
      <c r="S135" s="16" t="str">
        <f>IF(B135&gt;I135,"",Table2[[#This Row],[Column5]])</f>
        <v/>
      </c>
      <c r="T135" s="16" t="str">
        <f>IF(B135&gt;I135,"",Table2[[#This Row],[Column6]])</f>
        <v/>
      </c>
      <c r="U135" s="1">
        <v>21</v>
      </c>
      <c r="V135" s="1" t="str">
        <f t="shared" si="11"/>
        <v/>
      </c>
    </row>
    <row r="136" spans="2:22">
      <c r="B136" s="3">
        <v>22</v>
      </c>
      <c r="C136" s="15">
        <f t="shared" ca="1" si="8"/>
        <v>43252</v>
      </c>
      <c r="D136" s="2">
        <f t="shared" si="14"/>
        <v>91299.687231290387</v>
      </c>
      <c r="E136" s="9">
        <f t="shared" si="9"/>
        <v>68791.925001982949</v>
      </c>
      <c r="F136" s="9">
        <f t="shared" si="12"/>
        <v>22507.762229307438</v>
      </c>
      <c r="G136" s="2">
        <f t="shared" si="13"/>
        <v>9048954.8753948174</v>
      </c>
      <c r="I136" s="1">
        <f t="shared" si="10"/>
        <v>12</v>
      </c>
      <c r="J136" s="15" t="str">
        <f>IF(B136&gt;I136,"",Table2[[#This Row],[Column2]])</f>
        <v/>
      </c>
      <c r="M136" s="16" t="str">
        <f>IF(B136&gt;I136,"",Table2[[#This Row],[Column3]])</f>
        <v/>
      </c>
      <c r="N136" s="16"/>
      <c r="O136" s="16"/>
      <c r="P136" s="16"/>
      <c r="Q136" s="16"/>
      <c r="R136" s="16" t="str">
        <f>IF(Table2[[#This Row],[Column1]]&gt;I136,"",Table2[[#This Row],[Column4]])</f>
        <v/>
      </c>
      <c r="S136" s="16" t="str">
        <f>IF(B136&gt;I136,"",Table2[[#This Row],[Column5]])</f>
        <v/>
      </c>
      <c r="T136" s="16" t="str">
        <f>IF(B136&gt;I136,"",Table2[[#This Row],[Column6]])</f>
        <v/>
      </c>
      <c r="U136" s="1">
        <v>22</v>
      </c>
      <c r="V136" s="1" t="str">
        <f t="shared" si="11"/>
        <v/>
      </c>
    </row>
    <row r="137" spans="2:22">
      <c r="B137" s="3">
        <v>23</v>
      </c>
      <c r="C137" s="15">
        <f t="shared" ca="1" si="8"/>
        <v>43282</v>
      </c>
      <c r="D137" s="2">
        <f t="shared" si="14"/>
        <v>91299.687231290387</v>
      </c>
      <c r="E137" s="9">
        <f t="shared" si="9"/>
        <v>68621.241138410696</v>
      </c>
      <c r="F137" s="9">
        <f t="shared" si="12"/>
        <v>22678.446092879691</v>
      </c>
      <c r="G137" s="2">
        <f t="shared" si="13"/>
        <v>9026276.429301938</v>
      </c>
      <c r="I137" s="1">
        <f t="shared" si="10"/>
        <v>12</v>
      </c>
      <c r="J137" s="15" t="str">
        <f>IF(B137&gt;I137,"",Table2[[#This Row],[Column2]])</f>
        <v/>
      </c>
      <c r="M137" s="16" t="str">
        <f>IF(B137&gt;I137,"",Table2[[#This Row],[Column3]])</f>
        <v/>
      </c>
      <c r="N137" s="16"/>
      <c r="O137" s="16"/>
      <c r="P137" s="16"/>
      <c r="Q137" s="16"/>
      <c r="R137" s="16" t="str">
        <f>IF(Table2[[#This Row],[Column1]]&gt;I137,"",Table2[[#This Row],[Column4]])</f>
        <v/>
      </c>
      <c r="S137" s="16" t="str">
        <f>IF(B137&gt;I137,"",Table2[[#This Row],[Column5]])</f>
        <v/>
      </c>
      <c r="T137" s="16" t="str">
        <f>IF(B137&gt;I137,"",Table2[[#This Row],[Column6]])</f>
        <v/>
      </c>
      <c r="U137" s="1">
        <v>23</v>
      </c>
      <c r="V137" s="1" t="str">
        <f t="shared" si="11"/>
        <v/>
      </c>
    </row>
    <row r="138" spans="2:22">
      <c r="B138" s="3">
        <v>24</v>
      </c>
      <c r="C138" s="15">
        <f t="shared" ca="1" si="8"/>
        <v>43313</v>
      </c>
      <c r="D138" s="2">
        <f t="shared" si="14"/>
        <v>91299.687231290387</v>
      </c>
      <c r="E138" s="9">
        <f t="shared" si="9"/>
        <v>68449.26292220637</v>
      </c>
      <c r="F138" s="9">
        <f t="shared" si="12"/>
        <v>22850.424309084017</v>
      </c>
      <c r="G138" s="2">
        <f t="shared" si="13"/>
        <v>9003426.0049928539</v>
      </c>
      <c r="I138" s="1">
        <f t="shared" si="10"/>
        <v>12</v>
      </c>
      <c r="J138" s="15" t="str">
        <f>IF(B138&gt;I138,"",Table2[[#This Row],[Column2]])</f>
        <v/>
      </c>
      <c r="M138" s="16" t="str">
        <f>IF(B138&gt;I138,"",Table2[[#This Row],[Column3]])</f>
        <v/>
      </c>
      <c r="N138" s="16"/>
      <c r="O138" s="16"/>
      <c r="P138" s="16"/>
      <c r="Q138" s="16"/>
      <c r="R138" s="16" t="str">
        <f>IF(Table2[[#This Row],[Column1]]&gt;I138,"",Table2[[#This Row],[Column4]])</f>
        <v/>
      </c>
      <c r="S138" s="16" t="str">
        <f>IF(B138&gt;I138,"",Table2[[#This Row],[Column5]])</f>
        <v/>
      </c>
      <c r="T138" s="16" t="str">
        <f>IF(B138&gt;I138,"",Table2[[#This Row],[Column6]])</f>
        <v/>
      </c>
      <c r="U138" s="1">
        <v>24</v>
      </c>
      <c r="V138" s="1" t="str">
        <f t="shared" si="11"/>
        <v/>
      </c>
    </row>
    <row r="139" spans="2:22">
      <c r="B139" s="3">
        <v>25</v>
      </c>
      <c r="C139" s="15">
        <f t="shared" ca="1" si="8"/>
        <v>43344</v>
      </c>
      <c r="D139" s="2">
        <f t="shared" si="14"/>
        <v>91299.687231290387</v>
      </c>
      <c r="E139" s="9">
        <f t="shared" si="9"/>
        <v>68275.980537862473</v>
      </c>
      <c r="F139" s="9">
        <f t="shared" si="12"/>
        <v>23023.706693427914</v>
      </c>
      <c r="G139" s="2">
        <f t="shared" si="13"/>
        <v>8980402.2982994262</v>
      </c>
      <c r="I139" s="1">
        <f t="shared" si="10"/>
        <v>12</v>
      </c>
      <c r="J139" s="15" t="str">
        <f>IF(B139&gt;I139,"",Table2[[#This Row],[Column2]])</f>
        <v/>
      </c>
      <c r="M139" s="16" t="str">
        <f>IF(B139&gt;I139,"",Table2[[#This Row],[Column3]])</f>
        <v/>
      </c>
      <c r="N139" s="16"/>
      <c r="O139" s="16"/>
      <c r="P139" s="16"/>
      <c r="Q139" s="16"/>
      <c r="R139" s="16" t="str">
        <f>IF(Table2[[#This Row],[Column1]]&gt;I139,"",Table2[[#This Row],[Column4]])</f>
        <v/>
      </c>
      <c r="S139" s="16" t="str">
        <f>IF(B139&gt;I139,"",Table2[[#This Row],[Column5]])</f>
        <v/>
      </c>
      <c r="T139" s="16" t="str">
        <f>IF(B139&gt;I139,"",Table2[[#This Row],[Column6]])</f>
        <v/>
      </c>
      <c r="U139" s="1">
        <v>25</v>
      </c>
      <c r="V139" s="1" t="str">
        <f t="shared" si="11"/>
        <v/>
      </c>
    </row>
    <row r="140" spans="2:22">
      <c r="B140" s="3">
        <v>26</v>
      </c>
      <c r="C140" s="15">
        <f t="shared" ca="1" si="8"/>
        <v>43374</v>
      </c>
      <c r="D140" s="2">
        <f t="shared" si="14"/>
        <v>91299.687231290387</v>
      </c>
      <c r="E140" s="9">
        <f t="shared" si="9"/>
        <v>68101.384095437315</v>
      </c>
      <c r="F140" s="9">
        <f t="shared" si="12"/>
        <v>23198.303135853072</v>
      </c>
      <c r="G140" s="2">
        <f t="shared" si="13"/>
        <v>8957203.995163573</v>
      </c>
      <c r="I140" s="1">
        <f t="shared" si="10"/>
        <v>12</v>
      </c>
      <c r="J140" s="15" t="str">
        <f>IF(B140&gt;I140,"",Table2[[#This Row],[Column2]])</f>
        <v/>
      </c>
      <c r="M140" s="16" t="str">
        <f>IF(B140&gt;I140,"",Table2[[#This Row],[Column3]])</f>
        <v/>
      </c>
      <c r="N140" s="16"/>
      <c r="O140" s="16"/>
      <c r="P140" s="16"/>
      <c r="Q140" s="16"/>
      <c r="R140" s="16" t="str">
        <f>IF(Table2[[#This Row],[Column1]]&gt;I140,"",Table2[[#This Row],[Column4]])</f>
        <v/>
      </c>
      <c r="S140" s="16" t="str">
        <f>IF(B140&gt;I140,"",Table2[[#This Row],[Column5]])</f>
        <v/>
      </c>
      <c r="T140" s="16" t="str">
        <f>IF(B140&gt;I140,"",Table2[[#This Row],[Column6]])</f>
        <v/>
      </c>
      <c r="U140" s="1">
        <v>26</v>
      </c>
      <c r="V140" s="1" t="str">
        <f t="shared" si="11"/>
        <v/>
      </c>
    </row>
    <row r="141" spans="2:22">
      <c r="B141" s="3">
        <v>27</v>
      </c>
      <c r="C141" s="15">
        <f t="shared" ca="1" si="8"/>
        <v>43405</v>
      </c>
      <c r="D141" s="2">
        <f t="shared" si="14"/>
        <v>91299.687231290387</v>
      </c>
      <c r="E141" s="9">
        <f t="shared" si="9"/>
        <v>67925.463629990423</v>
      </c>
      <c r="F141" s="9">
        <f t="shared" si="12"/>
        <v>23374.223601299964</v>
      </c>
      <c r="G141" s="2">
        <f t="shared" si="13"/>
        <v>8933829.7715622727</v>
      </c>
      <c r="I141" s="1">
        <f t="shared" si="10"/>
        <v>12</v>
      </c>
      <c r="J141" s="15" t="str">
        <f>IF(B141&gt;I141,"",Table2[[#This Row],[Column2]])</f>
        <v/>
      </c>
      <c r="M141" s="16" t="str">
        <f>IF(B141&gt;I141,"",Table2[[#This Row],[Column3]])</f>
        <v/>
      </c>
      <c r="N141" s="16"/>
      <c r="O141" s="16"/>
      <c r="P141" s="16"/>
      <c r="Q141" s="16"/>
      <c r="R141" s="16" t="str">
        <f>IF(Table2[[#This Row],[Column1]]&gt;I141,"",Table2[[#This Row],[Column4]])</f>
        <v/>
      </c>
      <c r="S141" s="16" t="str">
        <f>IF(B141&gt;I141,"",Table2[[#This Row],[Column5]])</f>
        <v/>
      </c>
      <c r="T141" s="16" t="str">
        <f>IF(B141&gt;I141,"",Table2[[#This Row],[Column6]])</f>
        <v/>
      </c>
      <c r="U141" s="1">
        <v>27</v>
      </c>
      <c r="V141" s="1" t="str">
        <f t="shared" si="11"/>
        <v/>
      </c>
    </row>
    <row r="142" spans="2:22">
      <c r="B142" s="3">
        <v>28</v>
      </c>
      <c r="C142" s="15">
        <f t="shared" ca="1" si="8"/>
        <v>43435</v>
      </c>
      <c r="D142" s="2">
        <f t="shared" si="14"/>
        <v>91299.687231290387</v>
      </c>
      <c r="E142" s="9">
        <f t="shared" si="9"/>
        <v>67748.209101013897</v>
      </c>
      <c r="F142" s="9">
        <f t="shared" si="12"/>
        <v>23551.47813027649</v>
      </c>
      <c r="G142" s="2">
        <f t="shared" si="13"/>
        <v>8910278.2934319954</v>
      </c>
      <c r="I142" s="1">
        <f t="shared" si="10"/>
        <v>12</v>
      </c>
      <c r="J142" s="15" t="str">
        <f>IF(B142&gt;I142,"",Table2[[#This Row],[Column2]])</f>
        <v/>
      </c>
      <c r="M142" s="16" t="str">
        <f>IF(B142&gt;I142,"",Table2[[#This Row],[Column3]])</f>
        <v/>
      </c>
      <c r="N142" s="16"/>
      <c r="O142" s="16"/>
      <c r="P142" s="16"/>
      <c r="Q142" s="16"/>
      <c r="R142" s="16" t="str">
        <f>IF(Table2[[#This Row],[Column1]]&gt;I142,"",Table2[[#This Row],[Column4]])</f>
        <v/>
      </c>
      <c r="S142" s="16" t="str">
        <f>IF(B142&gt;I142,"",Table2[[#This Row],[Column5]])</f>
        <v/>
      </c>
      <c r="T142" s="16" t="str">
        <f>IF(B142&gt;I142,"",Table2[[#This Row],[Column6]])</f>
        <v/>
      </c>
      <c r="U142" s="1">
        <v>28</v>
      </c>
      <c r="V142" s="1" t="str">
        <f t="shared" si="11"/>
        <v/>
      </c>
    </row>
    <row r="143" spans="2:22">
      <c r="B143" s="3">
        <v>29</v>
      </c>
      <c r="C143" s="15">
        <f t="shared" ca="1" si="8"/>
        <v>43466</v>
      </c>
      <c r="D143" s="2">
        <f t="shared" si="14"/>
        <v>91299.687231290387</v>
      </c>
      <c r="E143" s="9">
        <f t="shared" si="9"/>
        <v>67569.6103918593</v>
      </c>
      <c r="F143" s="9">
        <f t="shared" si="12"/>
        <v>23730.076839431087</v>
      </c>
      <c r="G143" s="2">
        <f t="shared" si="13"/>
        <v>8886548.2165925652</v>
      </c>
      <c r="I143" s="1">
        <f t="shared" si="10"/>
        <v>12</v>
      </c>
      <c r="J143" s="15" t="str">
        <f>IF(B143&gt;I143,"",Table2[[#This Row],[Column2]])</f>
        <v/>
      </c>
      <c r="M143" s="16" t="str">
        <f>IF(B143&gt;I143,"",Table2[[#This Row],[Column3]])</f>
        <v/>
      </c>
      <c r="N143" s="16"/>
      <c r="O143" s="16"/>
      <c r="P143" s="16"/>
      <c r="Q143" s="16"/>
      <c r="R143" s="16" t="str">
        <f>IF(Table2[[#This Row],[Column1]]&gt;I143,"",Table2[[#This Row],[Column4]])</f>
        <v/>
      </c>
      <c r="S143" s="16" t="str">
        <f>IF(B143&gt;I143,"",Table2[[#This Row],[Column5]])</f>
        <v/>
      </c>
      <c r="T143" s="16" t="str">
        <f>IF(B143&gt;I143,"",Table2[[#This Row],[Column6]])</f>
        <v/>
      </c>
      <c r="U143" s="1">
        <v>29</v>
      </c>
      <c r="V143" s="1" t="str">
        <f t="shared" si="11"/>
        <v/>
      </c>
    </row>
    <row r="144" spans="2:22">
      <c r="B144" s="3">
        <v>30</v>
      </c>
      <c r="C144" s="15">
        <f t="shared" ca="1" si="8"/>
        <v>43497</v>
      </c>
      <c r="D144" s="2">
        <f t="shared" si="14"/>
        <v>91299.687231290387</v>
      </c>
      <c r="E144" s="9">
        <f t="shared" si="9"/>
        <v>67389.657309160291</v>
      </c>
      <c r="F144" s="9">
        <f t="shared" si="12"/>
        <v>23910.029922130096</v>
      </c>
      <c r="G144" s="2">
        <f t="shared" si="13"/>
        <v>8862638.1866704356</v>
      </c>
      <c r="I144" s="1">
        <f t="shared" si="10"/>
        <v>12</v>
      </c>
      <c r="J144" s="15" t="str">
        <f>IF(B144&gt;I144,"",Table2[[#This Row],[Column2]])</f>
        <v/>
      </c>
      <c r="M144" s="16" t="str">
        <f>IF(B144&gt;I144,"",Table2[[#This Row],[Column3]])</f>
        <v/>
      </c>
      <c r="N144" s="16"/>
      <c r="O144" s="16"/>
      <c r="P144" s="16"/>
      <c r="Q144" s="16"/>
      <c r="R144" s="16" t="str">
        <f>IF(Table2[[#This Row],[Column1]]&gt;I144,"",Table2[[#This Row],[Column4]])</f>
        <v/>
      </c>
      <c r="S144" s="16" t="str">
        <f>IF(B144&gt;I144,"",Table2[[#This Row],[Column5]])</f>
        <v/>
      </c>
      <c r="T144" s="16" t="str">
        <f>IF(B144&gt;I144,"",Table2[[#This Row],[Column6]])</f>
        <v/>
      </c>
      <c r="U144" s="1">
        <v>30</v>
      </c>
      <c r="V144" s="1" t="str">
        <f t="shared" si="11"/>
        <v/>
      </c>
    </row>
    <row r="145" spans="2:22">
      <c r="B145" s="3">
        <v>31</v>
      </c>
      <c r="C145" s="15">
        <f t="shared" ca="1" si="8"/>
        <v>43525</v>
      </c>
      <c r="D145" s="2">
        <f t="shared" si="14"/>
        <v>91299.687231290387</v>
      </c>
      <c r="E145" s="9">
        <f t="shared" si="9"/>
        <v>67208.339582250803</v>
      </c>
      <c r="F145" s="9">
        <f t="shared" si="12"/>
        <v>24091.347649039584</v>
      </c>
      <c r="G145" s="2">
        <f t="shared" si="13"/>
        <v>8838546.8390213959</v>
      </c>
      <c r="I145" s="1">
        <f t="shared" si="10"/>
        <v>12</v>
      </c>
      <c r="J145" s="15" t="str">
        <f>IF(B145&gt;I145,"",Table2[[#This Row],[Column2]])</f>
        <v/>
      </c>
      <c r="M145" s="16" t="str">
        <f>IF(B145&gt;I145,"",Table2[[#This Row],[Column3]])</f>
        <v/>
      </c>
      <c r="N145" s="16"/>
      <c r="O145" s="16"/>
      <c r="P145" s="16"/>
      <c r="Q145" s="16"/>
      <c r="R145" s="16" t="str">
        <f>IF(Table2[[#This Row],[Column1]]&gt;I145,"",Table2[[#This Row],[Column4]])</f>
        <v/>
      </c>
      <c r="S145" s="16" t="str">
        <f>IF(B145&gt;I145,"",Table2[[#This Row],[Column5]])</f>
        <v/>
      </c>
      <c r="T145" s="16" t="str">
        <f>IF(B145&gt;I145,"",Table2[[#This Row],[Column6]])</f>
        <v/>
      </c>
      <c r="U145" s="1">
        <v>31</v>
      </c>
      <c r="V145" s="1" t="str">
        <f t="shared" si="11"/>
        <v/>
      </c>
    </row>
    <row r="146" spans="2:22">
      <c r="B146" s="3">
        <v>32</v>
      </c>
      <c r="C146" s="15">
        <f t="shared" ca="1" si="8"/>
        <v>43556</v>
      </c>
      <c r="D146" s="2">
        <f t="shared" si="14"/>
        <v>91299.687231290387</v>
      </c>
      <c r="E146" s="9">
        <f t="shared" si="9"/>
        <v>67025.646862578913</v>
      </c>
      <c r="F146" s="9">
        <f t="shared" si="12"/>
        <v>24274.040368711474</v>
      </c>
      <c r="G146" s="2">
        <f t="shared" si="13"/>
        <v>8814272.7986526843</v>
      </c>
      <c r="I146" s="1">
        <f t="shared" si="10"/>
        <v>12</v>
      </c>
      <c r="J146" s="15" t="str">
        <f>IF(B146&gt;I146,"",Table2[[#This Row],[Column2]])</f>
        <v/>
      </c>
      <c r="M146" s="16" t="str">
        <f>IF(B146&gt;I146,"",Table2[[#This Row],[Column3]])</f>
        <v/>
      </c>
      <c r="N146" s="16"/>
      <c r="O146" s="16"/>
      <c r="P146" s="16"/>
      <c r="Q146" s="16"/>
      <c r="R146" s="16" t="str">
        <f>IF(Table2[[#This Row],[Column1]]&gt;I146,"",Table2[[#This Row],[Column4]])</f>
        <v/>
      </c>
      <c r="S146" s="16" t="str">
        <f>IF(B146&gt;I146,"",Table2[[#This Row],[Column5]])</f>
        <v/>
      </c>
      <c r="T146" s="16" t="str">
        <f>IF(B146&gt;I146,"",Table2[[#This Row],[Column6]])</f>
        <v/>
      </c>
      <c r="U146" s="1">
        <v>32</v>
      </c>
      <c r="V146" s="1" t="str">
        <f t="shared" si="11"/>
        <v/>
      </c>
    </row>
    <row r="147" spans="2:22">
      <c r="B147" s="3">
        <v>33</v>
      </c>
      <c r="C147" s="15">
        <f t="shared" ca="1" si="8"/>
        <v>43586</v>
      </c>
      <c r="D147" s="2">
        <f t="shared" si="14"/>
        <v>91299.687231290387</v>
      </c>
      <c r="E147" s="9">
        <f t="shared" si="9"/>
        <v>66841.568723116186</v>
      </c>
      <c r="F147" s="9">
        <f t="shared" si="12"/>
        <v>24458.118508174201</v>
      </c>
      <c r="G147" s="2">
        <f t="shared" si="13"/>
        <v>8789814.6801445093</v>
      </c>
      <c r="I147" s="1">
        <f t="shared" si="10"/>
        <v>12</v>
      </c>
      <c r="J147" s="15" t="str">
        <f>IF(B147&gt;I147,"",Table2[[#This Row],[Column2]])</f>
        <v/>
      </c>
      <c r="M147" s="16" t="str">
        <f>IF(B147&gt;I147,"",Table2[[#This Row],[Column3]])</f>
        <v/>
      </c>
      <c r="N147" s="16"/>
      <c r="O147" s="16"/>
      <c r="P147" s="16"/>
      <c r="Q147" s="16"/>
      <c r="R147" s="16" t="str">
        <f>IF(Table2[[#This Row],[Column1]]&gt;I147,"",Table2[[#This Row],[Column4]])</f>
        <v/>
      </c>
      <c r="S147" s="16" t="str">
        <f>IF(B147&gt;I147,"",Table2[[#This Row],[Column5]])</f>
        <v/>
      </c>
      <c r="T147" s="16" t="str">
        <f>IF(B147&gt;I147,"",Table2[[#This Row],[Column6]])</f>
        <v/>
      </c>
      <c r="U147" s="1">
        <v>33</v>
      </c>
      <c r="V147" s="1" t="str">
        <f t="shared" si="11"/>
        <v/>
      </c>
    </row>
    <row r="148" spans="2:22">
      <c r="B148" s="3">
        <v>34</v>
      </c>
      <c r="C148" s="15">
        <f t="shared" ca="1" si="8"/>
        <v>43617</v>
      </c>
      <c r="D148" s="2">
        <f t="shared" si="14"/>
        <v>91299.687231290387</v>
      </c>
      <c r="E148" s="9">
        <f t="shared" si="9"/>
        <v>66656.094657762529</v>
      </c>
      <c r="F148" s="9">
        <f t="shared" si="12"/>
        <v>24643.592573527858</v>
      </c>
      <c r="G148" s="2">
        <f t="shared" si="13"/>
        <v>8765171.0875709821</v>
      </c>
      <c r="I148" s="1">
        <f t="shared" si="10"/>
        <v>12</v>
      </c>
      <c r="J148" s="15" t="str">
        <f>IF(B148&gt;I148,"",Table2[[#This Row],[Column2]])</f>
        <v/>
      </c>
      <c r="M148" s="16" t="str">
        <f>IF(B148&gt;I148,"",Table2[[#This Row],[Column3]])</f>
        <v/>
      </c>
      <c r="N148" s="16"/>
      <c r="O148" s="16"/>
      <c r="P148" s="16"/>
      <c r="Q148" s="16"/>
      <c r="R148" s="16" t="str">
        <f>IF(Table2[[#This Row],[Column1]]&gt;I148,"",Table2[[#This Row],[Column4]])</f>
        <v/>
      </c>
      <c r="S148" s="16" t="str">
        <f>IF(B148&gt;I148,"",Table2[[#This Row],[Column5]])</f>
        <v/>
      </c>
      <c r="T148" s="16" t="str">
        <f>IF(B148&gt;I148,"",Table2[[#This Row],[Column6]])</f>
        <v/>
      </c>
      <c r="U148" s="1">
        <v>34</v>
      </c>
      <c r="V148" s="1" t="str">
        <f t="shared" si="11"/>
        <v/>
      </c>
    </row>
    <row r="149" spans="2:22">
      <c r="B149" s="3">
        <v>35</v>
      </c>
      <c r="C149" s="15">
        <f t="shared" ca="1" si="8"/>
        <v>43647</v>
      </c>
      <c r="D149" s="2">
        <f t="shared" si="14"/>
        <v>91299.687231290387</v>
      </c>
      <c r="E149" s="9">
        <f t="shared" si="9"/>
        <v>66469.21408074662</v>
      </c>
      <c r="F149" s="9">
        <f t="shared" si="12"/>
        <v>24830.473150543767</v>
      </c>
      <c r="G149" s="2">
        <f t="shared" si="13"/>
        <v>8740340.6144204382</v>
      </c>
      <c r="I149" s="1">
        <f t="shared" si="10"/>
        <v>12</v>
      </c>
      <c r="J149" s="15" t="str">
        <f>IF(B149&gt;I149,"",Table2[[#This Row],[Column2]])</f>
        <v/>
      </c>
      <c r="M149" s="16" t="str">
        <f>IF(B149&gt;I149,"",Table2[[#This Row],[Column3]])</f>
        <v/>
      </c>
      <c r="N149" s="16"/>
      <c r="O149" s="16"/>
      <c r="P149" s="16"/>
      <c r="Q149" s="16"/>
      <c r="R149" s="16" t="str">
        <f>IF(Table2[[#This Row],[Column1]]&gt;I149,"",Table2[[#This Row],[Column4]])</f>
        <v/>
      </c>
      <c r="S149" s="16" t="str">
        <f>IF(B149&gt;I149,"",Table2[[#This Row],[Column5]])</f>
        <v/>
      </c>
      <c r="T149" s="16" t="str">
        <f>IF(B149&gt;I149,"",Table2[[#This Row],[Column6]])</f>
        <v/>
      </c>
      <c r="U149" s="1">
        <v>35</v>
      </c>
      <c r="V149" s="1" t="str">
        <f t="shared" si="11"/>
        <v/>
      </c>
    </row>
    <row r="150" spans="2:22">
      <c r="B150" s="3">
        <v>36</v>
      </c>
      <c r="C150" s="15">
        <f t="shared" ca="1" si="8"/>
        <v>43678</v>
      </c>
      <c r="D150" s="2">
        <f t="shared" si="14"/>
        <v>91299.687231290387</v>
      </c>
      <c r="E150" s="9">
        <f t="shared" si="9"/>
        <v>66280.916326021659</v>
      </c>
      <c r="F150" s="9">
        <f t="shared" si="12"/>
        <v>25018.770905268728</v>
      </c>
      <c r="G150" s="2">
        <f t="shared" si="13"/>
        <v>8715321.8435151689</v>
      </c>
      <c r="I150" s="1">
        <f t="shared" si="10"/>
        <v>12</v>
      </c>
      <c r="J150" s="15" t="str">
        <f>IF(B150&gt;I150,"",Table2[[#This Row],[Column2]])</f>
        <v/>
      </c>
      <c r="M150" s="16" t="str">
        <f>IF(B150&gt;I150,"",Table2[[#This Row],[Column3]])</f>
        <v/>
      </c>
      <c r="N150" s="16"/>
      <c r="O150" s="16"/>
      <c r="P150" s="16"/>
      <c r="Q150" s="16"/>
      <c r="R150" s="16" t="str">
        <f>IF(Table2[[#This Row],[Column1]]&gt;I150,"",Table2[[#This Row],[Column4]])</f>
        <v/>
      </c>
      <c r="S150" s="16" t="str">
        <f>IF(B150&gt;I150,"",Table2[[#This Row],[Column5]])</f>
        <v/>
      </c>
      <c r="T150" s="16" t="str">
        <f>IF(B150&gt;I150,"",Table2[[#This Row],[Column6]])</f>
        <v/>
      </c>
      <c r="U150" s="1">
        <v>36</v>
      </c>
      <c r="V150" s="1" t="str">
        <f t="shared" si="11"/>
        <v/>
      </c>
    </row>
    <row r="151" spans="2:22">
      <c r="B151" s="17"/>
      <c r="C151" s="15">
        <f t="shared" ca="1" si="8"/>
        <v>43709</v>
      </c>
      <c r="D151" s="18">
        <f>D150</f>
        <v>91299.687231290387</v>
      </c>
      <c r="E151" s="19">
        <f t="shared" si="9"/>
        <v>0</v>
      </c>
      <c r="F151" s="19">
        <f>D151-E151</f>
        <v>91299.687231290387</v>
      </c>
      <c r="G151" s="18">
        <f>G150-F151</f>
        <v>8624022.1562838778</v>
      </c>
    </row>
  </sheetData>
  <sheetProtection password="98EC" sheet="1" objects="1" scenarios="1"/>
  <dataValidations count="1">
    <dataValidation type="list" allowBlank="1" showInputMessage="1" showErrorMessage="1" sqref="C16">
      <formula1>"6,9,12,15,18,24,30,36"</formula1>
    </dataValidation>
  </dataValidations>
  <hyperlinks>
    <hyperlink ref="E2" r:id="rId1"/>
    <hyperlink ref="E7" r:id="rId2"/>
    <hyperlink ref="S21" r:id="rId3"/>
    <hyperlink ref="S26" r:id="rId4"/>
  </hyperlinks>
  <pageMargins left="0.7" right="0.7" top="0.75" bottom="0.75" header="0.3" footer="0.3"/>
  <pageSetup paperSize="0" orientation="portrait" horizontalDpi="300" verticalDpi="300" r:id="rId5"/>
  <drawing r:id="rId6"/>
  <tableParts count="1">
    <tablePart r:id="rId7"/>
  </tableParts>
</worksheet>
</file>

<file path=xl/worksheets/sheet2.xml><?xml version="1.0" encoding="utf-8"?>
<worksheet xmlns="http://schemas.openxmlformats.org/spreadsheetml/2006/main" xmlns:r="http://schemas.openxmlformats.org/officeDocument/2006/relationships">
  <dimension ref="A1:AJ331"/>
  <sheetViews>
    <sheetView tabSelected="1" workbookViewId="0">
      <selection activeCell="H5" sqref="H5"/>
    </sheetView>
  </sheetViews>
  <sheetFormatPr defaultRowHeight="14.25"/>
  <cols>
    <col min="1" max="1" width="12.7109375" style="195" customWidth="1"/>
    <col min="2" max="4" width="16.42578125" style="195" customWidth="1"/>
    <col min="5" max="5" width="13.7109375" style="195" customWidth="1"/>
    <col min="6" max="6" width="12.42578125" style="195" bestFit="1" customWidth="1"/>
    <col min="7" max="7" width="11.7109375" style="195" customWidth="1"/>
    <col min="8" max="8" width="13.28515625" style="195" bestFit="1" customWidth="1"/>
    <col min="9" max="9" width="9.5703125" style="195" customWidth="1"/>
    <col min="10" max="10" width="10.7109375" style="195" bestFit="1" customWidth="1"/>
    <col min="11" max="11" width="12.7109375" style="195" customWidth="1"/>
    <col min="12" max="12" width="16.42578125" style="195" hidden="1" customWidth="1"/>
    <col min="13" max="13" width="9.28515625" style="195" hidden="1" customWidth="1"/>
    <col min="14" max="15" width="11.28515625" style="195" hidden="1" customWidth="1"/>
    <col min="16" max="16" width="16" style="195" hidden="1" customWidth="1"/>
    <col min="17" max="17" width="17.140625" style="195" hidden="1" customWidth="1"/>
    <col min="18" max="20" width="10.140625" style="195" bestFit="1" customWidth="1"/>
    <col min="21" max="21" width="16" style="195" customWidth="1"/>
    <col min="22" max="22" width="13.7109375" style="195" bestFit="1" customWidth="1"/>
    <col min="23" max="23" width="6.140625" style="195" bestFit="1" customWidth="1"/>
    <col min="24" max="24" width="11.7109375" style="195" customWidth="1"/>
    <col min="25" max="25" width="12.5703125" style="195" customWidth="1"/>
    <col min="26" max="26" width="6.140625" style="195" bestFit="1" customWidth="1"/>
    <col min="27" max="27" width="12.7109375" style="195" customWidth="1"/>
    <col min="28" max="28" width="13.28515625" style="195" customWidth="1"/>
    <col min="29" max="29" width="8.7109375" style="195" customWidth="1"/>
    <col min="30" max="31" width="13.42578125" style="195" customWidth="1"/>
    <col min="32" max="32" width="8.7109375" style="195" customWidth="1"/>
    <col min="33" max="33" width="12.7109375" style="195" customWidth="1"/>
    <col min="34" max="34" width="12.5703125" style="195" customWidth="1"/>
    <col min="35" max="35" width="9.140625" style="195"/>
    <col min="36" max="36" width="14.85546875" style="195" customWidth="1"/>
    <col min="37" max="16384" width="9.140625" style="195"/>
  </cols>
  <sheetData>
    <row r="1" spans="1:36" ht="15" thickBot="1">
      <c r="B1" s="196" t="s">
        <v>177</v>
      </c>
      <c r="C1" s="196"/>
      <c r="D1" s="196"/>
      <c r="E1" s="196"/>
      <c r="R1" s="229" t="s">
        <v>208</v>
      </c>
      <c r="S1" s="230"/>
      <c r="T1" s="230"/>
      <c r="U1" s="230"/>
      <c r="V1" s="231"/>
      <c r="W1" s="119" t="str">
        <f>data!AD2</f>
        <v>Month</v>
      </c>
      <c r="X1" s="120" t="str">
        <f>data!AE2</f>
        <v>Balance</v>
      </c>
      <c r="Y1" s="126" t="str">
        <f>data!AF2</f>
        <v>Remaining</v>
      </c>
      <c r="Z1" s="119" t="str">
        <f>data!AG2</f>
        <v>Month</v>
      </c>
      <c r="AA1" s="120" t="str">
        <f>data!AH2</f>
        <v>Balance</v>
      </c>
      <c r="AB1" s="126" t="str">
        <f>data!AI2</f>
        <v>Remaining</v>
      </c>
      <c r="AC1" s="119" t="str">
        <f>data!AJ2</f>
        <v>Month</v>
      </c>
      <c r="AD1" s="120" t="str">
        <f>data!AK2</f>
        <v>Balance</v>
      </c>
      <c r="AE1" s="126" t="str">
        <f>data!AL2</f>
        <v>Remaining</v>
      </c>
      <c r="AF1" s="119" t="str">
        <f>data!AM2</f>
        <v>Month</v>
      </c>
      <c r="AG1" s="120" t="str">
        <f>data!AN2</f>
        <v>Balance</v>
      </c>
      <c r="AH1" s="126" t="str">
        <f>data!AO2</f>
        <v>Remaining</v>
      </c>
      <c r="AI1" s="119" t="str">
        <f>data!AP2</f>
        <v>Month</v>
      </c>
      <c r="AJ1" s="120" t="str">
        <f>data!AQ2</f>
        <v>Balance</v>
      </c>
    </row>
    <row r="2" spans="1:36" ht="15" thickBot="1">
      <c r="B2" s="195" t="s">
        <v>180</v>
      </c>
      <c r="F2" s="232" t="s">
        <v>207</v>
      </c>
      <c r="G2" s="233"/>
      <c r="H2" s="233"/>
      <c r="I2" s="234"/>
      <c r="R2" s="235" t="s">
        <v>209</v>
      </c>
      <c r="S2" s="236"/>
      <c r="T2" s="236"/>
      <c r="U2" s="236"/>
      <c r="V2" s="237"/>
      <c r="W2" s="121">
        <f>data!AD3</f>
        <v>0</v>
      </c>
      <c r="X2" s="122">
        <f>data!AE3</f>
        <v>0</v>
      </c>
      <c r="Y2" s="126" t="str">
        <f>data!AF3</f>
        <v>period</v>
      </c>
      <c r="Z2" s="121">
        <f>data!AG3</f>
        <v>0</v>
      </c>
      <c r="AA2" s="122">
        <f>data!AH3</f>
        <v>0</v>
      </c>
      <c r="AB2" s="126" t="str">
        <f>data!AI3</f>
        <v>period</v>
      </c>
      <c r="AC2" s="121">
        <f>data!AJ3</f>
        <v>0</v>
      </c>
      <c r="AD2" s="122">
        <f>data!AK3</f>
        <v>0</v>
      </c>
      <c r="AE2" s="126" t="str">
        <f>data!AL3</f>
        <v>period</v>
      </c>
      <c r="AF2" s="121">
        <f>data!AM3</f>
        <v>0</v>
      </c>
      <c r="AG2" s="122">
        <f>data!AN3</f>
        <v>0</v>
      </c>
      <c r="AH2" s="126" t="str">
        <f>data!AO3</f>
        <v>period</v>
      </c>
      <c r="AI2" s="121">
        <f>data!AP3</f>
        <v>0</v>
      </c>
      <c r="AJ2" s="122">
        <f>data!AQ3</f>
        <v>0</v>
      </c>
    </row>
    <row r="3" spans="1:36">
      <c r="B3" s="195" t="s">
        <v>178</v>
      </c>
      <c r="J3" s="197"/>
      <c r="K3" s="197"/>
      <c r="L3" s="198">
        <f>C10</f>
        <v>10000000</v>
      </c>
      <c r="M3" s="199">
        <f>D10</f>
        <v>9.1</v>
      </c>
      <c r="N3" s="200">
        <f>(1200+M3)/1200</f>
        <v>1.0075833333333333</v>
      </c>
      <c r="O3" s="195">
        <f ca="1">DATEDIF(B10,O8,"m")</f>
        <v>43</v>
      </c>
      <c r="P3" s="201">
        <f ca="1">N3^O3</f>
        <v>1.3838274151403767</v>
      </c>
      <c r="Q3" s="202">
        <f ca="1">L3*P3</f>
        <v>13838274.151403766</v>
      </c>
      <c r="T3" s="198"/>
      <c r="U3" s="198"/>
      <c r="V3" s="203"/>
      <c r="W3" s="121">
        <f>data!AD4</f>
        <v>0</v>
      </c>
      <c r="X3" s="123">
        <f>data!AE4</f>
        <v>10000000</v>
      </c>
      <c r="Y3" s="126">
        <f>data!AF4</f>
        <v>300</v>
      </c>
      <c r="Z3" s="127">
        <f>data!AG4</f>
        <v>0</v>
      </c>
      <c r="AA3" s="128">
        <f>data!AH4</f>
        <v>0</v>
      </c>
      <c r="AB3" s="118">
        <f>data!AI4</f>
        <v>0</v>
      </c>
      <c r="AC3" s="127">
        <f>data!AJ4</f>
        <v>0</v>
      </c>
      <c r="AD3" s="128">
        <f>data!AK4</f>
        <v>0</v>
      </c>
      <c r="AE3" s="118">
        <f>data!AL4</f>
        <v>0</v>
      </c>
      <c r="AF3" s="127">
        <f>data!AM4</f>
        <v>0</v>
      </c>
      <c r="AG3" s="128">
        <f>data!AN4</f>
        <v>0</v>
      </c>
      <c r="AH3" s="118">
        <f>data!AO4</f>
        <v>0</v>
      </c>
      <c r="AI3" s="127">
        <f>data!AP4</f>
        <v>0</v>
      </c>
      <c r="AJ3" s="128">
        <f>data!AQ4</f>
        <v>0</v>
      </c>
    </row>
    <row r="4" spans="1:36">
      <c r="B4" s="195" t="s">
        <v>179</v>
      </c>
      <c r="W4" s="121">
        <f>data!AD5</f>
        <v>1</v>
      </c>
      <c r="X4" s="123">
        <f>data!AE5</f>
        <v>9991227.8516850937</v>
      </c>
      <c r="Y4" s="126">
        <f>data!AF5</f>
        <v>299</v>
      </c>
      <c r="Z4" s="121">
        <f>data!AG5</f>
        <v>61</v>
      </c>
      <c r="AA4" s="123">
        <f>data!AH5</f>
        <v>9322826.0548512395</v>
      </c>
      <c r="AB4" s="126">
        <f>data!AI5</f>
        <v>239</v>
      </c>
      <c r="AC4" s="121">
        <f>data!AJ5</f>
        <v>121</v>
      </c>
      <c r="AD4" s="123">
        <f>data!AK5</f>
        <v>8271115.7821114929</v>
      </c>
      <c r="AE4" s="126">
        <f>data!AL5</f>
        <v>179</v>
      </c>
      <c r="AF4" s="121">
        <f>data!AM5</f>
        <v>181</v>
      </c>
      <c r="AG4" s="123">
        <f>data!AN5</f>
        <v>6616281.0658887802</v>
      </c>
      <c r="AH4" s="126">
        <f>data!AO5</f>
        <v>119</v>
      </c>
      <c r="AI4" s="121">
        <f>data!AP5</f>
        <v>241</v>
      </c>
      <c r="AJ4" s="123">
        <f>data!AQ5</f>
        <v>4012448.043622979</v>
      </c>
    </row>
    <row r="5" spans="1:36" ht="15" thickBot="1">
      <c r="B5" s="195" t="s">
        <v>192</v>
      </c>
      <c r="N5" s="198"/>
      <c r="W5" s="121">
        <f>data!AD6</f>
        <v>2</v>
      </c>
      <c r="X5" s="123">
        <f>data!AE6</f>
        <v>9982389.1812454667</v>
      </c>
      <c r="Y5" s="126">
        <f>data!AF6</f>
        <v>298</v>
      </c>
      <c r="Z5" s="121">
        <f>data!AG6</f>
        <v>62</v>
      </c>
      <c r="AA5" s="123">
        <f>data!AH6</f>
        <v>9308918.6707856227</v>
      </c>
      <c r="AB5" s="126">
        <f>data!AI6</f>
        <v>238</v>
      </c>
      <c r="AC5" s="121">
        <f>data!AJ6</f>
        <v>122</v>
      </c>
      <c r="AD5" s="123">
        <f>data!AK6</f>
        <v>8249232.9284775993</v>
      </c>
      <c r="AE5" s="126">
        <f>data!AL6</f>
        <v>178</v>
      </c>
      <c r="AF5" s="121">
        <f>data!AM6</f>
        <v>182</v>
      </c>
      <c r="AG5" s="123">
        <f>data!AN6</f>
        <v>6581849.0489901975</v>
      </c>
      <c r="AH5" s="126">
        <f>data!AO6</f>
        <v>118</v>
      </c>
      <c r="AI5" s="121">
        <f>data!AP6</f>
        <v>242</v>
      </c>
      <c r="AJ5" s="123">
        <f>data!AQ6</f>
        <v>3958270.2929722141</v>
      </c>
    </row>
    <row r="6" spans="1:36" ht="15" thickBot="1">
      <c r="A6" s="232" t="s">
        <v>210</v>
      </c>
      <c r="B6" s="233"/>
      <c r="C6" s="233"/>
      <c r="D6" s="234"/>
      <c r="E6" s="238"/>
      <c r="F6" s="238"/>
      <c r="G6" s="239"/>
      <c r="H6" s="238"/>
      <c r="I6" s="238"/>
      <c r="J6" s="238"/>
      <c r="K6" s="238"/>
      <c r="N6" s="198"/>
      <c r="W6" s="121">
        <f>data!AD7</f>
        <v>3</v>
      </c>
      <c r="X6" s="123">
        <f>data!AE7</f>
        <v>9973483.4842216726</v>
      </c>
      <c r="Y6" s="126">
        <f>data!AF7</f>
        <v>297</v>
      </c>
      <c r="Z6" s="121">
        <f>data!AG7</f>
        <v>63</v>
      </c>
      <c r="AA6" s="123">
        <f>data!AH7</f>
        <v>9294905.8223908413</v>
      </c>
      <c r="AB6" s="126">
        <f>data!AI7</f>
        <v>237</v>
      </c>
      <c r="AC6" s="121">
        <f>data!AJ7</f>
        <v>123</v>
      </c>
      <c r="AD6" s="123">
        <f>data!AK7</f>
        <v>8227184.1298703151</v>
      </c>
      <c r="AE6" s="126">
        <f>data!AL7</f>
        <v>177</v>
      </c>
      <c r="AF6" s="121">
        <f>data!AM7</f>
        <v>183</v>
      </c>
      <c r="AG6" s="123">
        <f>data!AN7</f>
        <v>6547155.922630134</v>
      </c>
      <c r="AH6" s="126">
        <f>data!AO7</f>
        <v>117</v>
      </c>
      <c r="AI6" s="121">
        <f>data!AP7</f>
        <v>243</v>
      </c>
      <c r="AJ6" s="123">
        <f>data!AQ7</f>
        <v>3903681.694379014</v>
      </c>
    </row>
    <row r="7" spans="1:36" ht="15" thickBot="1">
      <c r="A7" s="240" t="s">
        <v>187</v>
      </c>
      <c r="B7" s="241" t="s">
        <v>142</v>
      </c>
      <c r="C7" s="242"/>
      <c r="D7" s="243"/>
      <c r="E7" s="243"/>
      <c r="M7" s="199">
        <f>M3</f>
        <v>9.1</v>
      </c>
      <c r="N7" s="198">
        <f>G10</f>
        <v>84605.481648239365</v>
      </c>
      <c r="O7" s="195">
        <f ca="1">O3</f>
        <v>43</v>
      </c>
      <c r="P7" s="195">
        <f ca="1">O7-1</f>
        <v>42</v>
      </c>
      <c r="Q7" s="206">
        <f ca="1">FV(M7/1200,P7,-N7,0,1)</f>
        <v>4197667.4846484996</v>
      </c>
      <c r="W7" s="121">
        <f>data!AD8</f>
        <v>4</v>
      </c>
      <c r="X7" s="123">
        <f>data!AE8</f>
        <v>9964510.2523287814</v>
      </c>
      <c r="Y7" s="126">
        <f>data!AF8</f>
        <v>296</v>
      </c>
      <c r="Z7" s="121">
        <f>data!AG8</f>
        <v>64</v>
      </c>
      <c r="AA7" s="123">
        <f>data!AH8</f>
        <v>9280786.7098957319</v>
      </c>
      <c r="AB7" s="126">
        <f>data!AI8</f>
        <v>236</v>
      </c>
      <c r="AC7" s="121">
        <f>data!AJ8</f>
        <v>124</v>
      </c>
      <c r="AD7" s="123">
        <f>data!AK8</f>
        <v>8204968.1278735921</v>
      </c>
      <c r="AE7" s="126">
        <f>data!AL8</f>
        <v>176</v>
      </c>
      <c r="AF7" s="121">
        <f>data!AM8</f>
        <v>184</v>
      </c>
      <c r="AG7" s="123">
        <f>data!AN8</f>
        <v>6512199.7067285068</v>
      </c>
      <c r="AH7" s="126">
        <f>data!AO8</f>
        <v>116</v>
      </c>
      <c r="AI7" s="121">
        <f>data!AP8</f>
        <v>244</v>
      </c>
      <c r="AJ7" s="123">
        <f>data!AQ8</f>
        <v>3848679.1322464822</v>
      </c>
    </row>
    <row r="8" spans="1:36" ht="15">
      <c r="B8" s="207" t="s">
        <v>133</v>
      </c>
      <c r="C8" s="207" t="s">
        <v>133</v>
      </c>
      <c r="D8" s="207" t="s">
        <v>133</v>
      </c>
      <c r="E8" s="207" t="s">
        <v>133</v>
      </c>
      <c r="M8" s="197">
        <f ca="1">TODAY()</f>
        <v>42584</v>
      </c>
      <c r="N8" s="197">
        <f ca="1">EOMONTH(M8,-1)</f>
        <v>42582</v>
      </c>
      <c r="O8" s="197">
        <f ca="1">N8+1</f>
        <v>42583</v>
      </c>
      <c r="W8" s="121">
        <f>data!AD9</f>
        <v>5</v>
      </c>
      <c r="X8" s="123">
        <f>data!AE9</f>
        <v>9955468.9734273683</v>
      </c>
      <c r="Y8" s="126">
        <f>data!AF9</f>
        <v>295</v>
      </c>
      <c r="Z8" s="121">
        <f>data!AG9</f>
        <v>65</v>
      </c>
      <c r="AA8" s="123">
        <f>data!AH9</f>
        <v>9266560.5274642017</v>
      </c>
      <c r="AB8" s="126">
        <f>data!AI9</f>
        <v>235</v>
      </c>
      <c r="AC8" s="121">
        <f>data!AJ9</f>
        <v>125</v>
      </c>
      <c r="AD8" s="123">
        <f>data!AK9</f>
        <v>8182583.6545283943</v>
      </c>
      <c r="AE8" s="126">
        <f>data!AL9</f>
        <v>175</v>
      </c>
      <c r="AF8" s="121">
        <f>data!AM9</f>
        <v>185</v>
      </c>
      <c r="AG8" s="123">
        <f>data!AN9</f>
        <v>6476978.4061896252</v>
      </c>
      <c r="AH8" s="126">
        <f>data!AO9</f>
        <v>115</v>
      </c>
      <c r="AI8" s="121">
        <f>data!AP9</f>
        <v>245</v>
      </c>
      <c r="AJ8" s="123">
        <f>data!AQ9</f>
        <v>3793259.467351112</v>
      </c>
    </row>
    <row r="9" spans="1:36" ht="15" thickBot="1">
      <c r="A9" s="208" t="s">
        <v>107</v>
      </c>
      <c r="B9" s="209" t="s">
        <v>131</v>
      </c>
      <c r="C9" s="209" t="s">
        <v>132</v>
      </c>
      <c r="D9" s="209" t="s">
        <v>55</v>
      </c>
      <c r="E9" s="209" t="s">
        <v>84</v>
      </c>
      <c r="G9" s="209" t="s">
        <v>56</v>
      </c>
      <c r="Q9" s="199">
        <f ca="1">Q3-Q7</f>
        <v>9640606.6667552665</v>
      </c>
      <c r="W9" s="121">
        <f>data!AD10</f>
        <v>6</v>
      </c>
      <c r="X9" s="123">
        <f>data!AE10</f>
        <v>9946359.1314942874</v>
      </c>
      <c r="Y9" s="126">
        <f>data!AF10</f>
        <v>294</v>
      </c>
      <c r="Z9" s="121">
        <f>data!AG10</f>
        <v>66</v>
      </c>
      <c r="AA9" s="123">
        <f>data!AH10</f>
        <v>9252226.4631492328</v>
      </c>
      <c r="AB9" s="126">
        <f>data!AI10</f>
        <v>234</v>
      </c>
      <c r="AC9" s="121">
        <f>data!AJ10</f>
        <v>126</v>
      </c>
      <c r="AD9" s="123">
        <f>data!AK10</f>
        <v>8160029.4322603289</v>
      </c>
      <c r="AE9" s="126">
        <f>data!AL10</f>
        <v>174</v>
      </c>
      <c r="AF9" s="121">
        <f>data!AM10</f>
        <v>186</v>
      </c>
      <c r="AG9" s="123">
        <f>data!AN10</f>
        <v>6441490.0107883234</v>
      </c>
      <c r="AH9" s="126">
        <f>data!AO10</f>
        <v>114</v>
      </c>
      <c r="AI9" s="121">
        <f>data!AP10</f>
        <v>246</v>
      </c>
      <c r="AJ9" s="123">
        <f>data!AQ10</f>
        <v>3737419.5366636184</v>
      </c>
    </row>
    <row r="10" spans="1:36" ht="18" customHeight="1" thickBot="1">
      <c r="A10" s="208" t="s">
        <v>128</v>
      </c>
      <c r="B10" s="192">
        <v>41275</v>
      </c>
      <c r="C10" s="193">
        <v>10000000</v>
      </c>
      <c r="D10" s="193">
        <v>9.1</v>
      </c>
      <c r="E10" s="193">
        <v>300</v>
      </c>
      <c r="F10" s="196"/>
      <c r="G10" s="210">
        <f>data!$X$5</f>
        <v>84605.481648239365</v>
      </c>
      <c r="K10" s="244" t="s">
        <v>197</v>
      </c>
      <c r="L10" s="245"/>
      <c r="M10" s="245"/>
      <c r="N10" s="245"/>
      <c r="O10" s="245"/>
      <c r="P10" s="245"/>
      <c r="Q10" s="246">
        <f ca="1">Q9-N7</f>
        <v>9556001.1851070262</v>
      </c>
      <c r="R10" s="245"/>
      <c r="S10" s="245"/>
      <c r="T10" s="245"/>
      <c r="U10" s="245"/>
      <c r="V10" s="247"/>
      <c r="W10" s="121">
        <f>data!AD11</f>
        <v>7</v>
      </c>
      <c r="X10" s="123">
        <f>data!AE11</f>
        <v>9937180.2065932136</v>
      </c>
      <c r="Y10" s="126">
        <f>data!AF11</f>
        <v>293</v>
      </c>
      <c r="Z10" s="121">
        <f>data!AG11</f>
        <v>67</v>
      </c>
      <c r="AA10" s="123">
        <f>data!AH11</f>
        <v>9237783.6988465413</v>
      </c>
      <c r="AB10" s="126">
        <f>data!AI11</f>
        <v>233</v>
      </c>
      <c r="AC10" s="121">
        <f>data!AJ11</f>
        <v>127</v>
      </c>
      <c r="AD10" s="123">
        <f>data!AK11</f>
        <v>8137304.1738067307</v>
      </c>
      <c r="AE10" s="126">
        <f>data!AL11</f>
        <v>173</v>
      </c>
      <c r="AF10" s="121">
        <f>data!AM11</f>
        <v>187</v>
      </c>
      <c r="AG10" s="123">
        <f>data!AN11</f>
        <v>6405732.4950552285</v>
      </c>
      <c r="AH10" s="126">
        <f>data!AO11</f>
        <v>113</v>
      </c>
      <c r="AI10" s="121">
        <f>data!AP11</f>
        <v>247</v>
      </c>
      <c r="AJ10" s="123">
        <f>data!AQ11</f>
        <v>3681156.1531684115</v>
      </c>
    </row>
    <row r="11" spans="1:36" ht="15.75" thickBot="1">
      <c r="B11" s="211" t="s">
        <v>134</v>
      </c>
      <c r="E11" s="156" t="s">
        <v>122</v>
      </c>
      <c r="F11" s="157"/>
      <c r="G11" s="212">
        <f>data!$X$6</f>
        <v>50406</v>
      </c>
      <c r="W11" s="121">
        <f>data!AD12</f>
        <v>8</v>
      </c>
      <c r="X11" s="123">
        <f>data!AE12</f>
        <v>9927931.6748449728</v>
      </c>
      <c r="Y11" s="126">
        <f>data!AF12</f>
        <v>292</v>
      </c>
      <c r="Z11" s="121">
        <f>data!AG12</f>
        <v>68</v>
      </c>
      <c r="AA11" s="123">
        <f>data!AH12</f>
        <v>9223231.4102478884</v>
      </c>
      <c r="AB11" s="126">
        <f>data!AI12</f>
        <v>232</v>
      </c>
      <c r="AC11" s="121">
        <f>data!AJ12</f>
        <v>128</v>
      </c>
      <c r="AD11" s="123">
        <f>data!AK12</f>
        <v>8114406.5821431922</v>
      </c>
      <c r="AE11" s="126">
        <f>data!AL12</f>
        <v>172</v>
      </c>
      <c r="AF11" s="121">
        <f>data!AM12</f>
        <v>188</v>
      </c>
      <c r="AG11" s="123">
        <f>data!AN12</f>
        <v>6369703.8181611579</v>
      </c>
      <c r="AH11" s="126">
        <f>data!AO12</f>
        <v>112</v>
      </c>
      <c r="AI11" s="121">
        <f>data!AP12</f>
        <v>248</v>
      </c>
      <c r="AJ11" s="123">
        <f>data!AQ12</f>
        <v>3624466.1056816992</v>
      </c>
    </row>
    <row r="12" spans="1:36">
      <c r="A12" s="195" t="s">
        <v>129</v>
      </c>
      <c r="W12" s="121">
        <f>data!AD13</f>
        <v>9</v>
      </c>
      <c r="X12" s="123">
        <f>data!AE13</f>
        <v>9918613.0083976407</v>
      </c>
      <c r="Y12" s="126">
        <f>data!AF13</f>
        <v>291</v>
      </c>
      <c r="Z12" s="121">
        <f>data!AG13</f>
        <v>69</v>
      </c>
      <c r="AA12" s="123">
        <f>data!AH13</f>
        <v>9208568.7667940296</v>
      </c>
      <c r="AB12" s="126">
        <f>data!AI13</f>
        <v>231</v>
      </c>
      <c r="AC12" s="121">
        <f>data!AJ13</f>
        <v>129</v>
      </c>
      <c r="AD12" s="123">
        <f>data!AK13</f>
        <v>8091335.3504095385</v>
      </c>
      <c r="AE12" s="126">
        <f>data!AL13</f>
        <v>171</v>
      </c>
      <c r="AF12" s="121">
        <f>data!AM13</f>
        <v>189</v>
      </c>
      <c r="AG12" s="123">
        <f>data!AN13</f>
        <v>6333401.9238006407</v>
      </c>
      <c r="AH12" s="126">
        <f>data!AO13</f>
        <v>111</v>
      </c>
      <c r="AI12" s="121">
        <f>data!AP13</f>
        <v>249</v>
      </c>
      <c r="AJ12" s="123">
        <f>data!AQ13</f>
        <v>3567346.1586682126</v>
      </c>
    </row>
    <row r="13" spans="1:36">
      <c r="A13" s="195" t="s">
        <v>126</v>
      </c>
      <c r="W13" s="121">
        <f>data!AD14</f>
        <v>10</v>
      </c>
      <c r="X13" s="123">
        <f>data!AE14</f>
        <v>9909223.6753964163</v>
      </c>
      <c r="Y13" s="126">
        <f>data!AF14</f>
        <v>290</v>
      </c>
      <c r="Z13" s="121">
        <f>data!AG14</f>
        <v>70</v>
      </c>
      <c r="AA13" s="123">
        <f>data!AH14</f>
        <v>9193794.9316273108</v>
      </c>
      <c r="AB13" s="126">
        <f>data!AI14</f>
        <v>230</v>
      </c>
      <c r="AC13" s="121">
        <f>data!AJ14</f>
        <v>130</v>
      </c>
      <c r="AD13" s="123">
        <f>data!AK14</f>
        <v>8068089.1618352383</v>
      </c>
      <c r="AE13" s="126">
        <f>data!AL14</f>
        <v>170</v>
      </c>
      <c r="AF13" s="121">
        <f>data!AM14</f>
        <v>190</v>
      </c>
      <c r="AG13" s="123">
        <f>data!AN14</f>
        <v>6296824.7400745563</v>
      </c>
      <c r="AH13" s="126">
        <f>data!AO14</f>
        <v>110</v>
      </c>
      <c r="AI13" s="121">
        <f>data!AP14</f>
        <v>250</v>
      </c>
      <c r="AJ13" s="123">
        <f>data!AQ14</f>
        <v>3509793.0520565407</v>
      </c>
    </row>
    <row r="14" spans="1:36">
      <c r="A14" s="195" t="s">
        <v>127</v>
      </c>
      <c r="W14" s="121">
        <f>data!AD15</f>
        <v>11</v>
      </c>
      <c r="X14" s="123">
        <f>data!AE15</f>
        <v>9899763.1399532668</v>
      </c>
      <c r="Y14" s="126">
        <f>data!AF15</f>
        <v>289</v>
      </c>
      <c r="Z14" s="121">
        <f>data!AG15</f>
        <v>71</v>
      </c>
      <c r="AA14" s="123">
        <f>data!AH15</f>
        <v>9178909.0615439117</v>
      </c>
      <c r="AB14" s="126">
        <f>data!AI15</f>
        <v>229</v>
      </c>
      <c r="AC14" s="121">
        <f>data!AJ15</f>
        <v>131</v>
      </c>
      <c r="AD14" s="123">
        <f>data!AK15</f>
        <v>8044666.6896642493</v>
      </c>
      <c r="AE14" s="126">
        <f>data!AL15</f>
        <v>169</v>
      </c>
      <c r="AF14" s="121">
        <f>data!AM15</f>
        <v>191</v>
      </c>
      <c r="AG14" s="123">
        <f>data!AN15</f>
        <v>6259970.1793718822</v>
      </c>
      <c r="AH14" s="126">
        <f>data!AO15</f>
        <v>109</v>
      </c>
      <c r="AI14" s="121">
        <f>data!AP15</f>
        <v>251</v>
      </c>
      <c r="AJ14" s="123">
        <f>data!AQ15</f>
        <v>3451803.5010530637</v>
      </c>
    </row>
    <row r="15" spans="1:36">
      <c r="A15" s="195" t="s">
        <v>130</v>
      </c>
      <c r="W15" s="121">
        <f>data!AD16</f>
        <v>12</v>
      </c>
      <c r="X15" s="123">
        <f>data!AE16</f>
        <v>9890230.8621163405</v>
      </c>
      <c r="Y15" s="126">
        <f>data!AF16</f>
        <v>288</v>
      </c>
      <c r="Z15" s="121">
        <f>data!AG16</f>
        <v>72</v>
      </c>
      <c r="AA15" s="123">
        <f>data!AH16</f>
        <v>9163910.3069457132</v>
      </c>
      <c r="AB15" s="126">
        <f>data!AI16</f>
        <v>228</v>
      </c>
      <c r="AC15" s="121">
        <f>data!AJ16</f>
        <v>132</v>
      </c>
      <c r="AD15" s="123">
        <f>data!AK16</f>
        <v>8021066.5970792975</v>
      </c>
      <c r="AE15" s="126">
        <f>data!AL16</f>
        <v>168</v>
      </c>
      <c r="AF15" s="121">
        <f>data!AM16</f>
        <v>192</v>
      </c>
      <c r="AG15" s="123">
        <f>data!AN16</f>
        <v>6222836.1382505465</v>
      </c>
      <c r="AH15" s="126">
        <f>data!AO16</f>
        <v>108</v>
      </c>
      <c r="AI15" s="121">
        <f>data!AP16</f>
        <v>252</v>
      </c>
      <c r="AJ15" s="123">
        <f>data!AQ16</f>
        <v>3393374.1959544765</v>
      </c>
    </row>
    <row r="16" spans="1:36">
      <c r="A16" s="248" t="s">
        <v>136</v>
      </c>
      <c r="B16" s="249" t="s">
        <v>135</v>
      </c>
      <c r="C16" s="250">
        <f ca="1">O8</f>
        <v>42583</v>
      </c>
      <c r="D16" s="249" t="s">
        <v>137</v>
      </c>
      <c r="E16" s="249"/>
      <c r="F16" s="251">
        <f ca="1">Q10</f>
        <v>9556001.1851070262</v>
      </c>
      <c r="G16" s="249" t="s">
        <v>138</v>
      </c>
      <c r="H16" s="249">
        <f ca="1">O3</f>
        <v>43</v>
      </c>
      <c r="I16" s="252" t="s">
        <v>139</v>
      </c>
      <c r="W16" s="121">
        <f>data!AD17</f>
        <v>13</v>
      </c>
      <c r="X16" s="123">
        <f>data!AE17</f>
        <v>9880626.2978391498</v>
      </c>
      <c r="Y16" s="126">
        <f>data!AF17</f>
        <v>287</v>
      </c>
      <c r="Z16" s="121">
        <f>data!AG17</f>
        <v>73</v>
      </c>
      <c r="AA16" s="123">
        <f>data!AH17</f>
        <v>9148797.811791813</v>
      </c>
      <c r="AB16" s="126">
        <f>data!AI17</f>
        <v>227</v>
      </c>
      <c r="AC16" s="121">
        <f>data!AJ17</f>
        <v>133</v>
      </c>
      <c r="AD16" s="123">
        <f>data!AK17</f>
        <v>7997287.5371255763</v>
      </c>
      <c r="AE16" s="126">
        <f>data!AL17</f>
        <v>167</v>
      </c>
      <c r="AF16" s="121">
        <f>data!AM17</f>
        <v>193</v>
      </c>
      <c r="AG16" s="123">
        <f>data!AN17</f>
        <v>6185420.4973173738</v>
      </c>
      <c r="AH16" s="126">
        <f>data!AO17</f>
        <v>107</v>
      </c>
      <c r="AI16" s="121">
        <f>data!AP17</f>
        <v>253</v>
      </c>
      <c r="AJ16" s="123">
        <f>data!AQ17</f>
        <v>3334501.801958892</v>
      </c>
    </row>
    <row r="17" spans="1:36">
      <c r="A17" s="195" t="s">
        <v>140</v>
      </c>
      <c r="W17" s="121">
        <f>data!AD18</f>
        <v>14</v>
      </c>
      <c r="X17" s="123">
        <f>data!AE18</f>
        <v>9870948.8989495244</v>
      </c>
      <c r="Y17" s="126">
        <f>data!AF18</f>
        <v>286</v>
      </c>
      <c r="Z17" s="121">
        <f>data!AG18</f>
        <v>74</v>
      </c>
      <c r="AA17" s="123">
        <f>data!AH18</f>
        <v>9133570.7135496624</v>
      </c>
      <c r="AB17" s="126">
        <f>data!AI18</f>
        <v>226</v>
      </c>
      <c r="AC17" s="121">
        <f>data!AJ18</f>
        <v>134</v>
      </c>
      <c r="AD17" s="123">
        <f>data!AK18</f>
        <v>7973328.1526338728</v>
      </c>
      <c r="AE17" s="126">
        <f>data!AL18</f>
        <v>166</v>
      </c>
      <c r="AF17" s="121">
        <f>data!AM18</f>
        <v>194</v>
      </c>
      <c r="AG17" s="123">
        <f>data!AN18</f>
        <v>6147721.1211071247</v>
      </c>
      <c r="AH17" s="126">
        <f>data!AO18</f>
        <v>106</v>
      </c>
      <c r="AI17" s="121">
        <f>data!AP18</f>
        <v>254</v>
      </c>
      <c r="AJ17" s="123">
        <f>data!AQ18</f>
        <v>3275182.9589755074</v>
      </c>
    </row>
    <row r="18" spans="1:36" ht="15">
      <c r="A18" s="188" t="s">
        <v>141</v>
      </c>
      <c r="B18" s="187"/>
      <c r="C18" s="187"/>
      <c r="E18" s="197"/>
      <c r="W18" s="121">
        <f>data!AD19</f>
        <v>15</v>
      </c>
      <c r="X18" s="123">
        <f>data!AE19</f>
        <v>9861198.1131183188</v>
      </c>
      <c r="Y18" s="126">
        <f>data!AF19</f>
        <v>285</v>
      </c>
      <c r="Z18" s="121">
        <f>data!AG19</f>
        <v>75</v>
      </c>
      <c r="AA18" s="123">
        <f>data!AH19</f>
        <v>9118228.1431458406</v>
      </c>
      <c r="AB18" s="126">
        <f>data!AI19</f>
        <v>225</v>
      </c>
      <c r="AC18" s="121">
        <f>data!AJ19</f>
        <v>135</v>
      </c>
      <c r="AD18" s="123">
        <f>data!AK19</f>
        <v>7949187.0761431074</v>
      </c>
      <c r="AE18" s="126">
        <f>data!AL19</f>
        <v>165</v>
      </c>
      <c r="AF18" s="121">
        <f>data!AM19</f>
        <v>195</v>
      </c>
      <c r="AG18" s="123">
        <f>data!AN19</f>
        <v>6109735.8579606144</v>
      </c>
      <c r="AH18" s="126">
        <f>data!AO19</f>
        <v>105</v>
      </c>
      <c r="AI18" s="121">
        <f>data!AP19</f>
        <v>255</v>
      </c>
      <c r="AJ18" s="123">
        <f>data!AQ19</f>
        <v>3215414.2814328321</v>
      </c>
    </row>
    <row r="19" spans="1:36">
      <c r="W19" s="121">
        <f>data!AD20</f>
        <v>16</v>
      </c>
      <c r="X19" s="123">
        <f>data!AE20</f>
        <v>9851373.3838278931</v>
      </c>
      <c r="Y19" s="126">
        <f>data!AF20</f>
        <v>284</v>
      </c>
      <c r="Z19" s="121">
        <f>data!AG20</f>
        <v>76</v>
      </c>
      <c r="AA19" s="123">
        <f>data!AH20</f>
        <v>9102769.2249164581</v>
      </c>
      <c r="AB19" s="126">
        <f>data!AI20</f>
        <v>224</v>
      </c>
      <c r="AC19" s="121">
        <f>data!AJ20</f>
        <v>136</v>
      </c>
      <c r="AD19" s="123">
        <f>data!AK20</f>
        <v>7924862.9298222866</v>
      </c>
      <c r="AE19" s="126">
        <f>data!AL20</f>
        <v>164</v>
      </c>
      <c r="AF19" s="121">
        <f>data!AM20</f>
        <v>196</v>
      </c>
      <c r="AG19" s="123">
        <f>data!AN20</f>
        <v>6071462.5399019094</v>
      </c>
      <c r="AH19" s="126">
        <f>data!AO20</f>
        <v>104</v>
      </c>
      <c r="AI19" s="121">
        <f>data!AP20</f>
        <v>256</v>
      </c>
      <c r="AJ19" s="123">
        <f>data!AQ20</f>
        <v>3155192.3580854582</v>
      </c>
    </row>
    <row r="20" spans="1:36">
      <c r="W20" s="121">
        <f>data!AD21</f>
        <v>17</v>
      </c>
      <c r="X20" s="123">
        <f>data!AE21</f>
        <v>9841474.1503403485</v>
      </c>
      <c r="Y20" s="126">
        <f>data!AF21</f>
        <v>283</v>
      </c>
      <c r="Z20" s="121">
        <f>data!AG21</f>
        <v>77</v>
      </c>
      <c r="AA20" s="123">
        <f>data!AH21</f>
        <v>9087193.0765571687</v>
      </c>
      <c r="AB20" s="126">
        <f>data!AI21</f>
        <v>223</v>
      </c>
      <c r="AC20" s="121">
        <f>data!AJ21</f>
        <v>137</v>
      </c>
      <c r="AD20" s="123">
        <f>data!AK21</f>
        <v>7900354.3253918663</v>
      </c>
      <c r="AE20" s="126">
        <f>data!AL21</f>
        <v>163</v>
      </c>
      <c r="AF20" s="121">
        <f>data!AM21</f>
        <v>197</v>
      </c>
      <c r="AG20" s="123">
        <f>data!AN21</f>
        <v>6032898.9825145928</v>
      </c>
      <c r="AH20" s="126">
        <f>data!AO21</f>
        <v>103</v>
      </c>
      <c r="AI20" s="121">
        <f>data!AP21</f>
        <v>257</v>
      </c>
      <c r="AJ20" s="123">
        <f>data!AQ21</f>
        <v>3094513.7518193671</v>
      </c>
    </row>
    <row r="21" spans="1:36" ht="15" thickBot="1">
      <c r="W21" s="121">
        <f>data!AD22</f>
        <v>18</v>
      </c>
      <c r="X21" s="123">
        <f>data!AE22</f>
        <v>9831499.8476655241</v>
      </c>
      <c r="Y21" s="126">
        <f>data!AF22</f>
        <v>282</v>
      </c>
      <c r="Z21" s="121">
        <f>data!AG22</f>
        <v>78</v>
      </c>
      <c r="AA21" s="123">
        <f>data!AH22</f>
        <v>9071498.8090728205</v>
      </c>
      <c r="AB21" s="126">
        <f>data!AI22</f>
        <v>222</v>
      </c>
      <c r="AC21" s="121">
        <f>data!AJ22</f>
        <v>138</v>
      </c>
      <c r="AD21" s="123">
        <f>data!AK22</f>
        <v>7875659.8640445154</v>
      </c>
      <c r="AE21" s="126">
        <f>data!AL22</f>
        <v>162</v>
      </c>
      <c r="AF21" s="121">
        <f>data!AM22</f>
        <v>198</v>
      </c>
      <c r="AG21" s="123">
        <f>data!AN22</f>
        <v>5994042.9848170895</v>
      </c>
      <c r="AH21" s="126">
        <f>data!AO22</f>
        <v>102</v>
      </c>
      <c r="AI21" s="121">
        <f>data!AP22</f>
        <v>258</v>
      </c>
      <c r="AJ21" s="123">
        <f>data!AQ22</f>
        <v>3033374.9994557579</v>
      </c>
    </row>
    <row r="22" spans="1:36" ht="15" thickBot="1">
      <c r="A22" s="195" t="s">
        <v>143</v>
      </c>
      <c r="G22" s="253" t="s">
        <v>198</v>
      </c>
      <c r="H22" s="254"/>
      <c r="W22" s="121">
        <f>data!AD23</f>
        <v>19</v>
      </c>
      <c r="X22" s="123">
        <f>data!AE23</f>
        <v>9821449.9065287486</v>
      </c>
      <c r="Y22" s="126">
        <f>data!AF23</f>
        <v>281</v>
      </c>
      <c r="Z22" s="121">
        <f>data!AG23</f>
        <v>79</v>
      </c>
      <c r="AA22" s="123">
        <f>data!AH23</f>
        <v>9055685.5267267171</v>
      </c>
      <c r="AB22" s="126">
        <f>data!AI23</f>
        <v>221</v>
      </c>
      <c r="AC22" s="121">
        <f>data!AJ23</f>
        <v>139</v>
      </c>
      <c r="AD22" s="123">
        <f>data!AK23</f>
        <v>7850778.1363652805</v>
      </c>
      <c r="AE22" s="126">
        <f>data!AL23</f>
        <v>161</v>
      </c>
      <c r="AF22" s="121">
        <f>data!AM23</f>
        <v>199</v>
      </c>
      <c r="AG22" s="123">
        <f>data!AN23</f>
        <v>5954892.3291370468</v>
      </c>
      <c r="AH22" s="126">
        <f>data!AO23</f>
        <v>101</v>
      </c>
      <c r="AI22" s="121">
        <f>data!AP23</f>
        <v>259</v>
      </c>
      <c r="AJ22" s="123">
        <f>data!AQ23</f>
        <v>2971772.6115533914</v>
      </c>
    </row>
    <row r="23" spans="1:36" ht="15" thickBot="1">
      <c r="G23" s="255" t="s">
        <v>199</v>
      </c>
      <c r="H23" s="256"/>
      <c r="I23" s="256"/>
      <c r="J23" s="256"/>
      <c r="K23" s="256"/>
      <c r="L23" s="256"/>
      <c r="M23" s="256"/>
      <c r="N23" s="256"/>
      <c r="O23" s="256"/>
      <c r="P23" s="256"/>
      <c r="Q23" s="256"/>
      <c r="R23" s="256"/>
      <c r="S23" s="257"/>
      <c r="W23" s="121">
        <f>data!AD24</f>
        <v>20</v>
      </c>
      <c r="X23" s="123">
        <f>data!AE24</f>
        <v>9811323.7533383518</v>
      </c>
      <c r="Y23" s="126">
        <f>data!AF24</f>
        <v>280</v>
      </c>
      <c r="Z23" s="121">
        <f>data!AG24</f>
        <v>80</v>
      </c>
      <c r="AA23" s="123">
        <f>data!AH24</f>
        <v>9039752.3269894887</v>
      </c>
      <c r="AB23" s="126">
        <f>data!AI24</f>
        <v>220</v>
      </c>
      <c r="AC23" s="121">
        <f>data!AJ24</f>
        <v>140</v>
      </c>
      <c r="AD23" s="123">
        <f>data!AK24</f>
        <v>7825707.7222511442</v>
      </c>
      <c r="AE23" s="126">
        <f>data!AL24</f>
        <v>160</v>
      </c>
      <c r="AF23" s="121">
        <f>data!AM24</f>
        <v>200</v>
      </c>
      <c r="AG23" s="123">
        <f>data!AN24</f>
        <v>5915444.7809847631</v>
      </c>
      <c r="AH23" s="126">
        <f>data!AO24</f>
        <v>100</v>
      </c>
      <c r="AI23" s="121">
        <f>data!AP24</f>
        <v>260</v>
      </c>
      <c r="AJ23" s="123">
        <f>data!AQ24</f>
        <v>2909703.0722094318</v>
      </c>
    </row>
    <row r="24" spans="1:36" ht="15" thickBot="1">
      <c r="A24" s="213" t="s">
        <v>144</v>
      </c>
      <c r="B24" s="214" t="s">
        <v>148</v>
      </c>
      <c r="C24" s="215"/>
      <c r="G24" s="258" t="s">
        <v>200</v>
      </c>
      <c r="H24" s="259"/>
      <c r="I24" s="259"/>
      <c r="J24" s="259"/>
      <c r="K24" s="259"/>
      <c r="L24" s="259"/>
      <c r="M24" s="259"/>
      <c r="N24" s="259"/>
      <c r="O24" s="259"/>
      <c r="P24" s="259"/>
      <c r="Q24" s="259"/>
      <c r="R24" s="259"/>
      <c r="S24" s="260"/>
      <c r="W24" s="121">
        <f>data!AD25</f>
        <v>21</v>
      </c>
      <c r="X24" s="123">
        <f>data!AE25</f>
        <v>9801120.8101529274</v>
      </c>
      <c r="Y24" s="126">
        <f>data!AF25</f>
        <v>279</v>
      </c>
      <c r="Z24" s="121">
        <f>data!AG25</f>
        <v>81</v>
      </c>
      <c r="AA24" s="123">
        <f>data!AH25</f>
        <v>9023698.3004875854</v>
      </c>
      <c r="AB24" s="126">
        <f>data!AI25</f>
        <v>219</v>
      </c>
      <c r="AC24" s="121">
        <f>data!AJ25</f>
        <v>141</v>
      </c>
      <c r="AD24" s="123">
        <f>data!AK25</f>
        <v>7800447.1908299765</v>
      </c>
      <c r="AE24" s="126">
        <f>data!AL25</f>
        <v>159</v>
      </c>
      <c r="AF24" s="121">
        <f>data!AM25</f>
        <v>201</v>
      </c>
      <c r="AG24" s="123">
        <f>data!AN25</f>
        <v>5875698.0889256578</v>
      </c>
      <c r="AH24" s="126">
        <f>data!AO25</f>
        <v>99</v>
      </c>
      <c r="AI24" s="121">
        <f>data!AP25</f>
        <v>261</v>
      </c>
      <c r="AJ24" s="123">
        <f>data!AQ25</f>
        <v>2847162.8388587805</v>
      </c>
    </row>
    <row r="25" spans="1:36">
      <c r="B25" s="195" t="s">
        <v>146</v>
      </c>
      <c r="G25" s="258" t="s">
        <v>201</v>
      </c>
      <c r="H25" s="259"/>
      <c r="I25" s="259"/>
      <c r="J25" s="259"/>
      <c r="K25" s="259"/>
      <c r="L25" s="259"/>
      <c r="M25" s="259"/>
      <c r="N25" s="259"/>
      <c r="O25" s="259"/>
      <c r="P25" s="259"/>
      <c r="Q25" s="259"/>
      <c r="R25" s="259"/>
      <c r="S25" s="260"/>
      <c r="W25" s="121">
        <f>data!AD26</f>
        <v>22</v>
      </c>
      <c r="X25" s="123">
        <f>data!AE26</f>
        <v>9790840.4946483485</v>
      </c>
      <c r="Y25" s="126">
        <f>data!AF26</f>
        <v>278</v>
      </c>
      <c r="Z25" s="121">
        <f>data!AG26</f>
        <v>82</v>
      </c>
      <c r="AA25" s="123">
        <f>data!AH26</f>
        <v>9007522.530951377</v>
      </c>
      <c r="AB25" s="126">
        <f>data!AI26</f>
        <v>218</v>
      </c>
      <c r="AC25" s="121">
        <f>data!AJ26</f>
        <v>142</v>
      </c>
      <c r="AD25" s="123">
        <f>data!AK26</f>
        <v>7774995.1003788644</v>
      </c>
      <c r="AE25" s="126">
        <f>data!AL26</f>
        <v>158</v>
      </c>
      <c r="AF25" s="121">
        <f>data!AM26</f>
        <v>202</v>
      </c>
      <c r="AG25" s="123">
        <f>data!AN26</f>
        <v>5835649.9844517717</v>
      </c>
      <c r="AH25" s="126">
        <f>data!AO26</f>
        <v>98</v>
      </c>
      <c r="AI25" s="121">
        <f>data!AP26</f>
        <v>262</v>
      </c>
      <c r="AJ25" s="123">
        <f>data!AQ26</f>
        <v>2784148.3420718866</v>
      </c>
    </row>
    <row r="26" spans="1:36">
      <c r="B26" s="195" t="s">
        <v>147</v>
      </c>
      <c r="G26" s="258" t="s">
        <v>202</v>
      </c>
      <c r="H26" s="259"/>
      <c r="I26" s="259"/>
      <c r="J26" s="259"/>
      <c r="K26" s="259"/>
      <c r="L26" s="259"/>
      <c r="M26" s="259"/>
      <c r="N26" s="259"/>
      <c r="O26" s="259"/>
      <c r="P26" s="259"/>
      <c r="Q26" s="259"/>
      <c r="R26" s="259"/>
      <c r="S26" s="260"/>
      <c r="W26" s="121">
        <f>data!AD27</f>
        <v>23</v>
      </c>
      <c r="X26" s="123">
        <f>data!AE27</f>
        <v>9780482.2200845256</v>
      </c>
      <c r="Y26" s="126">
        <f>data!AF27</f>
        <v>277</v>
      </c>
      <c r="Z26" s="121">
        <f>data!AG27</f>
        <v>83</v>
      </c>
      <c r="AA26" s="123">
        <f>data!AH27</f>
        <v>8991224.0951628517</v>
      </c>
      <c r="AB26" s="126">
        <f>data!AI27</f>
        <v>217</v>
      </c>
      <c r="AC26" s="121">
        <f>data!AJ27</f>
        <v>143</v>
      </c>
      <c r="AD26" s="123">
        <f>data!AK27</f>
        <v>7749349.9982418315</v>
      </c>
      <c r="AE26" s="126">
        <f>data!AL27</f>
        <v>157</v>
      </c>
      <c r="AF26" s="121">
        <f>data!AM27</f>
        <v>203</v>
      </c>
      <c r="AG26" s="123">
        <f>data!AN27</f>
        <v>5795298.1818522913</v>
      </c>
      <c r="AH26" s="126">
        <f>data!AO27</f>
        <v>97</v>
      </c>
      <c r="AI26" s="121">
        <f>data!AP27</f>
        <v>263</v>
      </c>
      <c r="AJ26" s="123">
        <f>data!AQ27</f>
        <v>2720655.9853510256</v>
      </c>
    </row>
    <row r="27" spans="1:36">
      <c r="G27" s="258" t="s">
        <v>203</v>
      </c>
      <c r="H27" s="259"/>
      <c r="I27" s="259"/>
      <c r="J27" s="259"/>
      <c r="K27" s="259"/>
      <c r="L27" s="259"/>
      <c r="M27" s="259"/>
      <c r="N27" s="259"/>
      <c r="O27" s="259"/>
      <c r="P27" s="259"/>
      <c r="Q27" s="259"/>
      <c r="R27" s="259"/>
      <c r="S27" s="260"/>
      <c r="W27" s="121">
        <f>data!AD28</f>
        <v>24</v>
      </c>
      <c r="X27" s="123">
        <f>data!AE28</f>
        <v>9770045.3952719271</v>
      </c>
      <c r="Y27" s="126">
        <f>data!AF28</f>
        <v>276</v>
      </c>
      <c r="Z27" s="121">
        <f>data!AG28</f>
        <v>84</v>
      </c>
      <c r="AA27" s="123">
        <f>data!AH28</f>
        <v>8974802.0629029311</v>
      </c>
      <c r="AB27" s="126">
        <f>data!AI28</f>
        <v>216</v>
      </c>
      <c r="AC27" s="121">
        <f>data!AJ28</f>
        <v>144</v>
      </c>
      <c r="AD27" s="123">
        <f>data!AK28</f>
        <v>7723510.4207469262</v>
      </c>
      <c r="AE27" s="126">
        <f>data!AL28</f>
        <v>156</v>
      </c>
      <c r="AF27" s="121">
        <f>data!AM28</f>
        <v>204</v>
      </c>
      <c r="AG27" s="123">
        <f>data!AN28</f>
        <v>5754640.3780830987</v>
      </c>
      <c r="AH27" s="126">
        <f>data!AO28</f>
        <v>96</v>
      </c>
      <c r="AI27" s="121">
        <f>data!AP28</f>
        <v>264</v>
      </c>
      <c r="AJ27" s="123">
        <f>data!AQ28</f>
        <v>2656682.1449250313</v>
      </c>
    </row>
    <row r="28" spans="1:36" ht="15" thickBot="1">
      <c r="G28" s="258" t="s">
        <v>204</v>
      </c>
      <c r="H28" s="259"/>
      <c r="I28" s="259"/>
      <c r="J28" s="259"/>
      <c r="K28" s="259"/>
      <c r="L28" s="259"/>
      <c r="M28" s="259"/>
      <c r="N28" s="259"/>
      <c r="O28" s="259"/>
      <c r="P28" s="259"/>
      <c r="Q28" s="259"/>
      <c r="R28" s="259"/>
      <c r="S28" s="260"/>
      <c r="W28" s="121">
        <f>data!AD29</f>
        <v>25</v>
      </c>
      <c r="X28" s="123">
        <f>data!AE29</f>
        <v>9759529.4245378338</v>
      </c>
      <c r="Y28" s="126">
        <f>data!AF29</f>
        <v>275</v>
      </c>
      <c r="Z28" s="121">
        <f>data!AG29</f>
        <v>85</v>
      </c>
      <c r="AA28" s="123">
        <f>data!AH29</f>
        <v>8958255.4968983717</v>
      </c>
      <c r="AB28" s="126">
        <f>data!AI29</f>
        <v>215</v>
      </c>
      <c r="AC28" s="121">
        <f>data!AJ29</f>
        <v>145</v>
      </c>
      <c r="AD28" s="123">
        <f>data!AK29</f>
        <v>7697474.8931226842</v>
      </c>
      <c r="AE28" s="126">
        <f>data!AL29</f>
        <v>155</v>
      </c>
      <c r="AF28" s="121">
        <f>data!AM29</f>
        <v>205</v>
      </c>
      <c r="AG28" s="123">
        <f>data!AN29</f>
        <v>5713674.2526353225</v>
      </c>
      <c r="AH28" s="126">
        <f>data!AO29</f>
        <v>95</v>
      </c>
      <c r="AI28" s="121">
        <f>data!AP29</f>
        <v>265</v>
      </c>
      <c r="AJ28" s="123">
        <f>data!AQ29</f>
        <v>2592223.1695424733</v>
      </c>
    </row>
    <row r="29" spans="1:36" ht="15" thickBot="1">
      <c r="B29" s="216" t="s">
        <v>145</v>
      </c>
      <c r="C29" s="217"/>
      <c r="G29" s="258" t="s">
        <v>205</v>
      </c>
      <c r="H29" s="259"/>
      <c r="I29" s="259"/>
      <c r="J29" s="259"/>
      <c r="K29" s="259"/>
      <c r="L29" s="259"/>
      <c r="M29" s="259"/>
      <c r="N29" s="261">
        <f>data!R10</f>
        <v>10000000</v>
      </c>
      <c r="O29" s="261">
        <f>data!R10</f>
        <v>10000000</v>
      </c>
      <c r="P29" s="259"/>
      <c r="Q29" s="259"/>
      <c r="R29" s="259"/>
      <c r="S29" s="260"/>
      <c r="W29" s="121">
        <f>data!AD30</f>
        <v>26</v>
      </c>
      <c r="X29" s="123">
        <f>data!AE30</f>
        <v>9748933.70769234</v>
      </c>
      <c r="Y29" s="126">
        <f>data!AF30</f>
        <v>274</v>
      </c>
      <c r="Z29" s="121">
        <f>data!AG30</f>
        <v>86</v>
      </c>
      <c r="AA29" s="123">
        <f>data!AH30</f>
        <v>8941583.4527682792</v>
      </c>
      <c r="AB29" s="126">
        <f>data!AI30</f>
        <v>214</v>
      </c>
      <c r="AC29" s="121">
        <f>data!AJ30</f>
        <v>146</v>
      </c>
      <c r="AD29" s="123">
        <f>data!AK30</f>
        <v>7671241.9294139585</v>
      </c>
      <c r="AE29" s="126">
        <f>data!AL30</f>
        <v>154</v>
      </c>
      <c r="AF29" s="121">
        <f>data!AM30</f>
        <v>206</v>
      </c>
      <c r="AG29" s="123">
        <f>data!AN30</f>
        <v>5672397.4674029006</v>
      </c>
      <c r="AH29" s="126">
        <f>data!AO30</f>
        <v>94</v>
      </c>
      <c r="AI29" s="121">
        <f>data!AP30</f>
        <v>266</v>
      </c>
      <c r="AJ29" s="123">
        <f>data!AQ30</f>
        <v>2527275.3802632643</v>
      </c>
    </row>
    <row r="30" spans="1:36" ht="15.75" thickBot="1">
      <c r="B30" s="195" t="s">
        <v>149</v>
      </c>
      <c r="D30" s="142" t="s">
        <v>150</v>
      </c>
      <c r="E30" s="218">
        <f ca="1">F16</f>
        <v>9556001.1851070262</v>
      </c>
      <c r="G30" s="262" t="s">
        <v>206</v>
      </c>
      <c r="H30" s="263"/>
      <c r="I30" s="263"/>
      <c r="J30" s="263"/>
      <c r="K30" s="263"/>
      <c r="L30" s="263"/>
      <c r="M30" s="263"/>
      <c r="N30" s="264">
        <f>data!R11</f>
        <v>9991227.8516850937</v>
      </c>
      <c r="O30" s="264">
        <f>data!R11</f>
        <v>9991227.8516850937</v>
      </c>
      <c r="P30" s="263"/>
      <c r="Q30" s="263"/>
      <c r="R30" s="263"/>
      <c r="S30" s="265"/>
      <c r="W30" s="121">
        <f>data!AD31</f>
        <v>27</v>
      </c>
      <c r="X30" s="123">
        <f>data!AE31</f>
        <v>9738257.6399941016</v>
      </c>
      <c r="Y30" s="126">
        <f>data!AF31</f>
        <v>273</v>
      </c>
      <c r="Z30" s="121">
        <f>data!AG31</f>
        <v>87</v>
      </c>
      <c r="AA30" s="123">
        <f>data!AH31</f>
        <v>8924784.9789701998</v>
      </c>
      <c r="AB30" s="126">
        <f>data!AI31</f>
        <v>213</v>
      </c>
      <c r="AC30" s="121">
        <f>data!AJ31</f>
        <v>147</v>
      </c>
      <c r="AD30" s="123">
        <f>data!AK31</f>
        <v>7644810.0323971082</v>
      </c>
      <c r="AE30" s="126">
        <f>data!AL31</f>
        <v>153</v>
      </c>
      <c r="AF30" s="121">
        <f>data!AM31</f>
        <v>207</v>
      </c>
      <c r="AG30" s="123">
        <f>data!AN31</f>
        <v>5630807.6665491331</v>
      </c>
      <c r="AH30" s="126">
        <f>data!AO31</f>
        <v>93</v>
      </c>
      <c r="AI30" s="121">
        <f>data!AP31</f>
        <v>267</v>
      </c>
      <c r="AJ30" s="123">
        <f>data!AQ31</f>
        <v>2461835.0702486881</v>
      </c>
    </row>
    <row r="31" spans="1:36">
      <c r="B31" s="195" t="s">
        <v>151</v>
      </c>
      <c r="N31" s="198">
        <f>data!R12</f>
        <v>9982389.1812454667</v>
      </c>
      <c r="O31" s="198">
        <f>data!R12</f>
        <v>9982389.1812454667</v>
      </c>
      <c r="W31" s="121">
        <f>data!AD32</f>
        <v>28</v>
      </c>
      <c r="X31" s="123">
        <f>data!AE32</f>
        <v>9727500.6121158171</v>
      </c>
      <c r="Y31" s="126">
        <f>data!AF32</f>
        <v>272</v>
      </c>
      <c r="Z31" s="121">
        <f>data!AG32</f>
        <v>88</v>
      </c>
      <c r="AA31" s="123">
        <f>data!AH32</f>
        <v>8907859.1167458184</v>
      </c>
      <c r="AB31" s="126">
        <f>data!AI32</f>
        <v>212</v>
      </c>
      <c r="AC31" s="121">
        <f>data!AJ32</f>
        <v>148</v>
      </c>
      <c r="AD31" s="123">
        <f>data!AK32</f>
        <v>7618177.6934945472</v>
      </c>
      <c r="AE31" s="126">
        <f>data!AL32</f>
        <v>152</v>
      </c>
      <c r="AF31" s="121">
        <f>data!AM32</f>
        <v>208</v>
      </c>
      <c r="AG31" s="123">
        <f>data!AN32</f>
        <v>5588902.4763722243</v>
      </c>
      <c r="AH31" s="126">
        <f>data!AO32</f>
        <v>92</v>
      </c>
      <c r="AI31" s="121">
        <f>data!AP32</f>
        <v>268</v>
      </c>
      <c r="AJ31" s="123">
        <f>data!AQ32</f>
        <v>2395898.5045498344</v>
      </c>
    </row>
    <row r="32" spans="1:36" ht="15">
      <c r="B32" s="195" t="s">
        <v>152</v>
      </c>
      <c r="N32" s="198">
        <f>data!R13</f>
        <v>9973483.4842216726</v>
      </c>
      <c r="O32" s="198">
        <f>data!R13</f>
        <v>9973483.4842216726</v>
      </c>
      <c r="R32" s="66" t="s">
        <v>48</v>
      </c>
      <c r="S32" s="67"/>
      <c r="T32" s="68"/>
      <c r="W32" s="121">
        <f>data!AD33</f>
        <v>29</v>
      </c>
      <c r="X32" s="123">
        <f>data!AE33</f>
        <v>9716662.0101094563</v>
      </c>
      <c r="Y32" s="126">
        <f>data!AF33</f>
        <v>271</v>
      </c>
      <c r="Z32" s="121">
        <f>data!AG33</f>
        <v>89</v>
      </c>
      <c r="AA32" s="123">
        <f>data!AH33</f>
        <v>8890804.9000662342</v>
      </c>
      <c r="AB32" s="126">
        <f>data!AI33</f>
        <v>211</v>
      </c>
      <c r="AC32" s="121">
        <f>data!AJ33</f>
        <v>149</v>
      </c>
      <c r="AD32" s="123">
        <f>data!AK33</f>
        <v>7591343.3926886413</v>
      </c>
      <c r="AE32" s="126">
        <f>data!AL33</f>
        <v>151</v>
      </c>
      <c r="AF32" s="121">
        <f>data!AM33</f>
        <v>209</v>
      </c>
      <c r="AG32" s="123">
        <f>data!AN33</f>
        <v>5546679.5051698079</v>
      </c>
      <c r="AH32" s="126">
        <f>data!AO33</f>
        <v>91</v>
      </c>
      <c r="AI32" s="121">
        <f>data!AP33</f>
        <v>269</v>
      </c>
      <c r="AJ32" s="123">
        <f>data!AQ33</f>
        <v>2329461.9198944313</v>
      </c>
    </row>
    <row r="33" spans="1:36" ht="15">
      <c r="B33" s="195" t="s">
        <v>153</v>
      </c>
      <c r="N33" s="198">
        <f>data!R14</f>
        <v>9964510.2523287814</v>
      </c>
      <c r="O33" s="198">
        <f>data!R14</f>
        <v>9964510.2523287814</v>
      </c>
      <c r="R33" s="69" t="s">
        <v>49</v>
      </c>
      <c r="S33" s="70"/>
      <c r="T33" s="71"/>
      <c r="W33" s="121">
        <f>data!AD34</f>
        <v>30</v>
      </c>
      <c r="X33" s="123">
        <f>data!AE34</f>
        <v>9705741.2153712139</v>
      </c>
      <c r="Y33" s="126">
        <f>data!AF34</f>
        <v>270</v>
      </c>
      <c r="Z33" s="121">
        <f>data!AG34</f>
        <v>90</v>
      </c>
      <c r="AA33" s="123">
        <f>data!AH34</f>
        <v>8873621.35557683</v>
      </c>
      <c r="AB33" s="126">
        <f>data!AI34</f>
        <v>210</v>
      </c>
      <c r="AC33" s="121">
        <f>data!AJ34</f>
        <v>150</v>
      </c>
      <c r="AD33" s="123">
        <f>data!AK34</f>
        <v>7564305.5984349577</v>
      </c>
      <c r="AE33" s="126">
        <f>data!AL34</f>
        <v>150</v>
      </c>
      <c r="AF33" s="121">
        <f>data!AM34</f>
        <v>210</v>
      </c>
      <c r="AG33" s="123">
        <f>data!AN34</f>
        <v>5504136.3431024393</v>
      </c>
      <c r="AH33" s="126">
        <f>data!AO34</f>
        <v>90</v>
      </c>
      <c r="AI33" s="121">
        <f>data!AP34</f>
        <v>270</v>
      </c>
      <c r="AJ33" s="123">
        <f>data!AQ34</f>
        <v>2262521.5244720578</v>
      </c>
    </row>
    <row r="34" spans="1:36">
      <c r="B34" s="195" t="s">
        <v>158</v>
      </c>
      <c r="N34" s="198">
        <f>data!R15</f>
        <v>9955468.9734273683</v>
      </c>
      <c r="O34" s="198">
        <f>data!R15</f>
        <v>9955468.9734273683</v>
      </c>
      <c r="W34" s="121">
        <f>data!AD35</f>
        <v>31</v>
      </c>
      <c r="X34" s="123">
        <f>data!AE35</f>
        <v>9694737.6046062056</v>
      </c>
      <c r="Y34" s="126">
        <f>data!AF35</f>
        <v>269</v>
      </c>
      <c r="Z34" s="121">
        <f>data!AG35</f>
        <v>91</v>
      </c>
      <c r="AA34" s="123">
        <f>data!AH35</f>
        <v>8856307.5025417153</v>
      </c>
      <c r="AB34" s="126">
        <f>data!AI35</f>
        <v>209</v>
      </c>
      <c r="AC34" s="121">
        <f>data!AJ35</f>
        <v>151</v>
      </c>
      <c r="AD34" s="123">
        <f>data!AK35</f>
        <v>7537062.7675748505</v>
      </c>
      <c r="AE34" s="126">
        <f>data!AL35</f>
        <v>149</v>
      </c>
      <c r="AF34" s="121">
        <f>data!AM35</f>
        <v>211</v>
      </c>
      <c r="AG34" s="123">
        <f>data!AN35</f>
        <v>5461270.5620560599</v>
      </c>
      <c r="AH34" s="126">
        <f>data!AO35</f>
        <v>89</v>
      </c>
      <c r="AI34" s="121">
        <f>data!AP35</f>
        <v>271</v>
      </c>
      <c r="AJ34" s="123">
        <f>data!AQ35</f>
        <v>2195073.4977177316</v>
      </c>
    </row>
    <row r="35" spans="1:36" ht="15">
      <c r="B35" s="195" t="s">
        <v>154</v>
      </c>
      <c r="N35" s="198">
        <f>data!R16</f>
        <v>9946359.1314942874</v>
      </c>
      <c r="O35" s="198">
        <f>data!R16</f>
        <v>9946359.1314942874</v>
      </c>
      <c r="S35" s="72" t="s">
        <v>50</v>
      </c>
      <c r="T35" s="73"/>
      <c r="U35" s="74"/>
      <c r="W35" s="121">
        <f>data!AD36</f>
        <v>32</v>
      </c>
      <c r="X35" s="123">
        <f>data!AE36</f>
        <v>9683650.549792897</v>
      </c>
      <c r="Y35" s="126">
        <f>data!AF36</f>
        <v>268</v>
      </c>
      <c r="Z35" s="121">
        <f>data!AG36</f>
        <v>92</v>
      </c>
      <c r="AA35" s="123">
        <f>data!AH36</f>
        <v>8838862.3527877498</v>
      </c>
      <c r="AB35" s="126">
        <f>data!AI36</f>
        <v>208</v>
      </c>
      <c r="AC35" s="121">
        <f>data!AJ36</f>
        <v>152</v>
      </c>
      <c r="AD35" s="123">
        <f>data!AK36</f>
        <v>7509613.345247387</v>
      </c>
      <c r="AE35" s="126">
        <f>data!AL36</f>
        <v>148</v>
      </c>
      <c r="AF35" s="121">
        <f>data!AM36</f>
        <v>212</v>
      </c>
      <c r="AG35" s="123">
        <f>data!AN36</f>
        <v>5418079.7155034123</v>
      </c>
      <c r="AH35" s="126">
        <f>data!AO36</f>
        <v>88</v>
      </c>
      <c r="AI35" s="121">
        <f>data!AP36</f>
        <v>272</v>
      </c>
      <c r="AJ35" s="123">
        <f>data!AQ36</f>
        <v>2127113.9900938519</v>
      </c>
    </row>
    <row r="36" spans="1:36" ht="15">
      <c r="B36" s="195" t="s">
        <v>155</v>
      </c>
      <c r="N36" s="198">
        <f>data!R17</f>
        <v>9937180.2065932136</v>
      </c>
      <c r="O36" s="198">
        <f>data!R17</f>
        <v>9937180.2065932136</v>
      </c>
      <c r="S36" s="76" t="s">
        <v>51</v>
      </c>
      <c r="T36" s="77"/>
      <c r="U36" s="75"/>
      <c r="W36" s="121">
        <f>data!AD37</f>
        <v>33</v>
      </c>
      <c r="X36" s="123">
        <f>data!AE37</f>
        <v>9672479.4181472529</v>
      </c>
      <c r="Y36" s="126">
        <f>data!AF37</f>
        <v>267</v>
      </c>
      <c r="Z36" s="121">
        <f>data!AG37</f>
        <v>93</v>
      </c>
      <c r="AA36" s="123">
        <f>data!AH37</f>
        <v>8821284.9106481504</v>
      </c>
      <c r="AB36" s="126">
        <f>data!AI37</f>
        <v>207</v>
      </c>
      <c r="AC36" s="121">
        <f>data!AJ37</f>
        <v>153</v>
      </c>
      <c r="AD36" s="123">
        <f>data!AK37</f>
        <v>7481955.7648006072</v>
      </c>
      <c r="AE36" s="126">
        <f>data!AL37</f>
        <v>147</v>
      </c>
      <c r="AF36" s="121">
        <f>data!AM37</f>
        <v>213</v>
      </c>
      <c r="AG36" s="123">
        <f>data!AN37</f>
        <v>5374561.3383644074</v>
      </c>
      <c r="AH36" s="126">
        <f>data!AO37</f>
        <v>87</v>
      </c>
      <c r="AI36" s="121">
        <f>data!AP37</f>
        <v>273</v>
      </c>
      <c r="AJ36" s="123">
        <f>data!AQ37</f>
        <v>2058639.1228704909</v>
      </c>
    </row>
    <row r="37" spans="1:36" ht="15.75" thickBot="1">
      <c r="B37" s="195" t="s">
        <v>156</v>
      </c>
      <c r="N37" s="198">
        <f>data!R18</f>
        <v>9927931.6748449728</v>
      </c>
      <c r="O37" s="198">
        <f>data!R18</f>
        <v>9927931.6748449728</v>
      </c>
      <c r="S37" s="78" t="s">
        <v>52</v>
      </c>
      <c r="T37" s="79"/>
      <c r="U37" s="80"/>
      <c r="W37" s="121">
        <f>data!AD38</f>
        <v>34</v>
      </c>
      <c r="X37" s="123">
        <f>data!AE38</f>
        <v>9661223.5720866304</v>
      </c>
      <c r="Y37" s="126">
        <f>data!AF38</f>
        <v>266</v>
      </c>
      <c r="Z37" s="121">
        <f>data!AG38</f>
        <v>94</v>
      </c>
      <c r="AA37" s="123">
        <f>data!AH38</f>
        <v>8803574.1729056593</v>
      </c>
      <c r="AB37" s="126">
        <f>data!AI38</f>
        <v>206</v>
      </c>
      <c r="AC37" s="121">
        <f>data!AJ38</f>
        <v>154</v>
      </c>
      <c r="AD37" s="123">
        <f>data!AK38</f>
        <v>7454088.4477021061</v>
      </c>
      <c r="AE37" s="126">
        <f>data!AL38</f>
        <v>146</v>
      </c>
      <c r="AF37" s="121">
        <f>data!AM38</f>
        <v>214</v>
      </c>
      <c r="AG37" s="123">
        <f>data!AN38</f>
        <v>5330712.946865431</v>
      </c>
      <c r="AH37" s="126">
        <f>data!AO38</f>
        <v>86</v>
      </c>
      <c r="AI37" s="121">
        <f>data!AP38</f>
        <v>274</v>
      </c>
      <c r="AJ37" s="123">
        <f>data!AQ38</f>
        <v>1989644.9879040194</v>
      </c>
    </row>
    <row r="38" spans="1:36" ht="15.75" thickBot="1">
      <c r="A38" s="204" t="s">
        <v>188</v>
      </c>
      <c r="B38" s="195" t="s">
        <v>159</v>
      </c>
      <c r="D38" s="195" t="s">
        <v>23</v>
      </c>
      <c r="E38" s="194">
        <v>9506889.4993231762</v>
      </c>
      <c r="F38" s="196" t="s">
        <v>194</v>
      </c>
      <c r="N38" s="198">
        <f>data!R19</f>
        <v>9918613.0083976407</v>
      </c>
      <c r="O38" s="198">
        <f>data!R19</f>
        <v>9918613.0083976407</v>
      </c>
      <c r="S38" s="81" t="s">
        <v>53</v>
      </c>
      <c r="T38" s="82"/>
      <c r="U38" s="83"/>
      <c r="W38" s="121">
        <f>data!AD39</f>
        <v>35</v>
      </c>
      <c r="X38" s="123">
        <f>data!AE39</f>
        <v>9649882.3691933807</v>
      </c>
      <c r="Y38" s="126">
        <f>data!AF39</f>
        <v>265</v>
      </c>
      <c r="Z38" s="121">
        <f>data!AG39</f>
        <v>95</v>
      </c>
      <c r="AA38" s="123">
        <f>data!AH39</f>
        <v>8785729.1287352871</v>
      </c>
      <c r="AB38" s="126">
        <f>data!AI39</f>
        <v>205</v>
      </c>
      <c r="AC38" s="121">
        <f>data!AJ39</f>
        <v>155</v>
      </c>
      <c r="AD38" s="123">
        <f>data!AK39</f>
        <v>7426009.8034489406</v>
      </c>
      <c r="AE38" s="126">
        <f>data!AL39</f>
        <v>145</v>
      </c>
      <c r="AF38" s="121">
        <f>data!AM39</f>
        <v>215</v>
      </c>
      <c r="AG38" s="123">
        <f>data!AN39</f>
        <v>5286532.0383975878</v>
      </c>
      <c r="AH38" s="126">
        <f>data!AO39</f>
        <v>85</v>
      </c>
      <c r="AI38" s="121">
        <f>data!AP39</f>
        <v>275</v>
      </c>
      <c r="AJ38" s="123">
        <f>data!AQ39</f>
        <v>1920127.6474140522</v>
      </c>
    </row>
    <row r="39" spans="1:36" ht="15.75" thickBot="1">
      <c r="E39" s="205" t="s">
        <v>196</v>
      </c>
      <c r="N39" s="198">
        <f>data!R20</f>
        <v>9909223.6753964163</v>
      </c>
      <c r="O39" s="198">
        <f>data!R20</f>
        <v>9909223.6753964163</v>
      </c>
      <c r="W39" s="121">
        <f>data!AD40</f>
        <v>36</v>
      </c>
      <c r="X39" s="123">
        <f>data!AE40</f>
        <v>9638455.1621781904</v>
      </c>
      <c r="Y39" s="126">
        <f>data!AF40</f>
        <v>264</v>
      </c>
      <c r="Z39" s="121">
        <f>data!AG40</f>
        <v>96</v>
      </c>
      <c r="AA39" s="123">
        <f>data!AH40</f>
        <v>8767748.7596466243</v>
      </c>
      <c r="AB39" s="126">
        <f>data!AI40</f>
        <v>204</v>
      </c>
      <c r="AC39" s="121">
        <f>data!AJ40</f>
        <v>156</v>
      </c>
      <c r="AD39" s="123">
        <f>data!AK40</f>
        <v>7397718.2294768561</v>
      </c>
      <c r="AE39" s="126">
        <f>data!AL40</f>
        <v>144</v>
      </c>
      <c r="AF39" s="121">
        <f>data!AM40</f>
        <v>216</v>
      </c>
      <c r="AG39" s="123">
        <f>data!AN40</f>
        <v>5242016.0913738636</v>
      </c>
      <c r="AH39" s="126">
        <f>data!AO40</f>
        <v>84</v>
      </c>
      <c r="AI39" s="121">
        <f>data!AP40</f>
        <v>276</v>
      </c>
      <c r="AJ39" s="123">
        <f>data!AQ40</f>
        <v>1850083.1337587028</v>
      </c>
    </row>
    <row r="40" spans="1:36" ht="15" thickBot="1">
      <c r="B40" s="216" t="s">
        <v>161</v>
      </c>
      <c r="C40" s="217"/>
      <c r="N40" s="198">
        <f>data!R21</f>
        <v>9899763.1399532668</v>
      </c>
      <c r="O40" s="198">
        <f>data!R21</f>
        <v>9899763.1399532668</v>
      </c>
      <c r="W40" s="121">
        <f>data!AD41</f>
        <v>37</v>
      </c>
      <c r="X40" s="123">
        <f>data!AE41</f>
        <v>9626941.2988431361</v>
      </c>
      <c r="Y40" s="126">
        <f>data!AF41</f>
        <v>263</v>
      </c>
      <c r="Z40" s="121">
        <f>data!AG41</f>
        <v>97</v>
      </c>
      <c r="AA40" s="123">
        <f>data!AH41</f>
        <v>8749632.0394257046</v>
      </c>
      <c r="AB40" s="126">
        <f>data!AI41</f>
        <v>203</v>
      </c>
      <c r="AC40" s="121">
        <f>data!AJ41</f>
        <v>157</v>
      </c>
      <c r="AD40" s="123">
        <f>data!AK41</f>
        <v>7369212.1110688159</v>
      </c>
      <c r="AE40" s="126">
        <f>data!AL41</f>
        <v>143</v>
      </c>
      <c r="AF40" s="121">
        <f>data!AM41</f>
        <v>217</v>
      </c>
      <c r="AG40" s="123">
        <f>data!AN41</f>
        <v>5197162.565085209</v>
      </c>
      <c r="AH40" s="126">
        <f>data!AO41</f>
        <v>83</v>
      </c>
      <c r="AI40" s="121">
        <f>data!AP41</f>
        <v>277</v>
      </c>
      <c r="AJ40" s="123">
        <f>data!AQ41</f>
        <v>1779507.4492081336</v>
      </c>
    </row>
    <row r="41" spans="1:36" ht="15" thickBot="1">
      <c r="A41" s="204" t="s">
        <v>189</v>
      </c>
      <c r="B41" s="195" t="s">
        <v>162</v>
      </c>
      <c r="E41" s="220">
        <v>9.1</v>
      </c>
      <c r="F41" s="195" t="s">
        <v>211</v>
      </c>
      <c r="N41" s="198">
        <f>data!R22</f>
        <v>9890230.8621163405</v>
      </c>
      <c r="O41" s="198">
        <f>data!R22</f>
        <v>9890230.8621163405</v>
      </c>
      <c r="W41" s="121">
        <f>data!AD42</f>
        <v>38</v>
      </c>
      <c r="X41" s="123">
        <f>data!AE42</f>
        <v>9615340.1220444571</v>
      </c>
      <c r="Y41" s="126">
        <f>data!AF42</f>
        <v>262</v>
      </c>
      <c r="Z41" s="121">
        <f>data!AG42</f>
        <v>98</v>
      </c>
      <c r="AA41" s="123">
        <f>data!AH42</f>
        <v>8731377.9340764433</v>
      </c>
      <c r="AB41" s="126">
        <f>data!AI42</f>
        <v>202</v>
      </c>
      <c r="AC41" s="121">
        <f>data!AJ42</f>
        <v>158</v>
      </c>
      <c r="AD41" s="123">
        <f>data!AK42</f>
        <v>7340489.8212628486</v>
      </c>
      <c r="AE41" s="126">
        <f>data!AL42</f>
        <v>142</v>
      </c>
      <c r="AF41" s="121">
        <f>data!AM42</f>
        <v>218</v>
      </c>
      <c r="AG41" s="123">
        <f>data!AN42</f>
        <v>5151968.8995555323</v>
      </c>
      <c r="AH41" s="126">
        <f>data!AO42</f>
        <v>82</v>
      </c>
      <c r="AI41" s="121">
        <f>data!AP42</f>
        <v>278</v>
      </c>
      <c r="AJ41" s="123">
        <f>data!AQ42</f>
        <v>1708396.5657163893</v>
      </c>
    </row>
    <row r="42" spans="1:36" ht="15">
      <c r="B42" s="195" t="s">
        <v>163</v>
      </c>
      <c r="N42" s="198">
        <f>data!R23</f>
        <v>9880626.2978391498</v>
      </c>
      <c r="O42" s="198">
        <f>data!R23</f>
        <v>9880626.2978391498</v>
      </c>
      <c r="S42" s="1"/>
      <c r="T42" s="1"/>
      <c r="U42" s="1"/>
      <c r="W42" s="121">
        <f>data!AD43</f>
        <v>39</v>
      </c>
      <c r="X42" s="123">
        <f>data!AE43</f>
        <v>9603650.9696550556</v>
      </c>
      <c r="Y42" s="126">
        <f>data!AF43</f>
        <v>261</v>
      </c>
      <c r="Z42" s="121">
        <f>data!AG43</f>
        <v>99</v>
      </c>
      <c r="AA42" s="123">
        <f>data!AH43</f>
        <v>8712985.4017616175</v>
      </c>
      <c r="AB42" s="126">
        <f>data!AI43</f>
        <v>201</v>
      </c>
      <c r="AC42" s="121">
        <f>data!AJ43</f>
        <v>159</v>
      </c>
      <c r="AD42" s="123">
        <f>data!AK43</f>
        <v>7311549.720759186</v>
      </c>
      <c r="AE42" s="126">
        <f>data!AL43</f>
        <v>141</v>
      </c>
      <c r="AF42" s="121">
        <f>data!AM43</f>
        <v>219</v>
      </c>
      <c r="AG42" s="123">
        <f>data!AN43</f>
        <v>5106432.5153955892</v>
      </c>
      <c r="AH42" s="126">
        <f>data!AO43</f>
        <v>81</v>
      </c>
      <c r="AI42" s="121">
        <f>data!AP43</f>
        <v>279</v>
      </c>
      <c r="AJ42" s="123">
        <f>data!AQ43</f>
        <v>1636746.4246914992</v>
      </c>
    </row>
    <row r="43" spans="1:36" ht="15">
      <c r="B43" s="195" t="s">
        <v>164</v>
      </c>
      <c r="N43" s="198">
        <f>data!R24</f>
        <v>9870948.8989495244</v>
      </c>
      <c r="O43" s="198">
        <f>data!R24</f>
        <v>9870948.8989495244</v>
      </c>
      <c r="S43" s="85"/>
      <c r="T43" s="85"/>
      <c r="U43" s="85"/>
      <c r="W43" s="121">
        <f>data!AD44</f>
        <v>40</v>
      </c>
      <c r="X43" s="123">
        <f>data!AE44</f>
        <v>9591873.1745267007</v>
      </c>
      <c r="Y43" s="126">
        <f>data!AF44</f>
        <v>260</v>
      </c>
      <c r="Z43" s="121">
        <f>data!AG44</f>
        <v>100</v>
      </c>
      <c r="AA43" s="123">
        <f>data!AH44</f>
        <v>8694453.3927434031</v>
      </c>
      <c r="AB43" s="126">
        <f>data!AI44</f>
        <v>200</v>
      </c>
      <c r="AC43" s="121">
        <f>data!AJ44</f>
        <v>160</v>
      </c>
      <c r="AD43" s="123">
        <f>data!AK44</f>
        <v>7282390.157826704</v>
      </c>
      <c r="AE43" s="126">
        <f>data!AL44</f>
        <v>140</v>
      </c>
      <c r="AF43" s="121">
        <f>data!AM44</f>
        <v>220</v>
      </c>
      <c r="AG43" s="123">
        <f>data!AN44</f>
        <v>5060550.8136557667</v>
      </c>
      <c r="AH43" s="126">
        <f>data!AO44</f>
        <v>80</v>
      </c>
      <c r="AI43" s="121">
        <f>data!AP44</f>
        <v>280</v>
      </c>
      <c r="AJ43" s="123">
        <f>data!AQ44</f>
        <v>1564552.936763837</v>
      </c>
    </row>
    <row r="44" spans="1:36" ht="15.75" thickBot="1">
      <c r="N44" s="198">
        <f>data!R25</f>
        <v>9861198.1131183188</v>
      </c>
      <c r="O44" s="198">
        <f>data!R25</f>
        <v>9861198.1131183188</v>
      </c>
      <c r="S44" s="85"/>
      <c r="T44" s="85"/>
      <c r="U44" s="85"/>
      <c r="W44" s="121">
        <f>data!AD45</f>
        <v>41</v>
      </c>
      <c r="X44" s="123">
        <f>data!AE45</f>
        <v>9580006.0644519553</v>
      </c>
      <c r="Y44" s="126">
        <f>data!AF45</f>
        <v>259</v>
      </c>
      <c r="Z44" s="121">
        <f>data!AG45</f>
        <v>101</v>
      </c>
      <c r="AA44" s="123">
        <f>data!AH45</f>
        <v>8675780.8493234683</v>
      </c>
      <c r="AB44" s="126">
        <f>data!AI45</f>
        <v>199</v>
      </c>
      <c r="AC44" s="121">
        <f>data!AJ45</f>
        <v>161</v>
      </c>
      <c r="AD44" s="123">
        <f>data!AK45</f>
        <v>7253009.4682086501</v>
      </c>
      <c r="AE44" s="126">
        <f>data!AL45</f>
        <v>139</v>
      </c>
      <c r="AF44" s="121">
        <f>data!AM45</f>
        <v>221</v>
      </c>
      <c r="AG44" s="123">
        <f>data!AN45</f>
        <v>5014321.1756777503</v>
      </c>
      <c r="AH44" s="126">
        <f>data!AO45</f>
        <v>79</v>
      </c>
      <c r="AI44" s="121">
        <f>data!AP45</f>
        <v>281</v>
      </c>
      <c r="AJ44" s="123">
        <f>data!AQ45</f>
        <v>1491811.9815527233</v>
      </c>
    </row>
    <row r="45" spans="1:36" ht="15.75" thickBot="1">
      <c r="B45" s="216" t="s">
        <v>165</v>
      </c>
      <c r="C45" s="217"/>
      <c r="N45" s="198">
        <f>data!R26</f>
        <v>9851373.3838278931</v>
      </c>
      <c r="O45" s="198">
        <f>data!R26</f>
        <v>9851373.3838278931</v>
      </c>
      <c r="S45" s="85"/>
      <c r="T45" s="85"/>
      <c r="U45" s="85"/>
      <c r="W45" s="121">
        <f>data!AD46</f>
        <v>42</v>
      </c>
      <c r="X45" s="123">
        <f>data!AE46</f>
        <v>9568048.9621258099</v>
      </c>
      <c r="Y45" s="126">
        <f>data!AF46</f>
        <v>258</v>
      </c>
      <c r="Z45" s="121">
        <f>data!AG46</f>
        <v>102</v>
      </c>
      <c r="AA45" s="123">
        <f>data!AH46</f>
        <v>8656966.7057825979</v>
      </c>
      <c r="AB45" s="126">
        <f>data!AI46</f>
        <v>198</v>
      </c>
      <c r="AC45" s="121">
        <f>data!AJ46</f>
        <v>162</v>
      </c>
      <c r="AD45" s="123">
        <f>data!AK46</f>
        <v>7223405.9750276599</v>
      </c>
      <c r="AE45" s="126">
        <f>data!AL46</f>
        <v>138</v>
      </c>
      <c r="AF45" s="121">
        <f>data!AM46</f>
        <v>222</v>
      </c>
      <c r="AG45" s="123">
        <f>data!AN46</f>
        <v>4967740.9629450673</v>
      </c>
      <c r="AH45" s="126">
        <f>data!AO46</f>
        <v>78</v>
      </c>
      <c r="AI45" s="121">
        <f>data!AP46</f>
        <v>282</v>
      </c>
      <c r="AJ45" s="123">
        <f>data!AQ46</f>
        <v>1418519.4074312588</v>
      </c>
    </row>
    <row r="46" spans="1:36" ht="15">
      <c r="B46" s="195" t="s">
        <v>166</v>
      </c>
      <c r="N46" s="198">
        <f>data!R27</f>
        <v>9841474.1503403485</v>
      </c>
      <c r="O46" s="198">
        <f>data!R27</f>
        <v>9841474.1503403485</v>
      </c>
      <c r="S46" s="85"/>
      <c r="T46" s="85"/>
      <c r="U46" s="85"/>
      <c r="W46" s="121">
        <f>data!AD47</f>
        <v>43</v>
      </c>
      <c r="X46" s="123">
        <f>data!AE47</f>
        <v>9556001.1851070244</v>
      </c>
      <c r="Y46" s="126">
        <f>data!AF47</f>
        <v>257</v>
      </c>
      <c r="Z46" s="121">
        <f>data!AG47</f>
        <v>103</v>
      </c>
      <c r="AA46" s="123">
        <f>data!AH47</f>
        <v>8638009.888319876</v>
      </c>
      <c r="AB46" s="126">
        <f>data!AI47</f>
        <v>197</v>
      </c>
      <c r="AC46" s="121">
        <f>data!AJ47</f>
        <v>163</v>
      </c>
      <c r="AD46" s="123">
        <f>data!AK47</f>
        <v>7193577.9886900466</v>
      </c>
      <c r="AE46" s="126">
        <f>data!AL47</f>
        <v>137</v>
      </c>
      <c r="AF46" s="121">
        <f>data!AM47</f>
        <v>223</v>
      </c>
      <c r="AG46" s="123">
        <f>data!AN47</f>
        <v>4920807.5169324949</v>
      </c>
      <c r="AH46" s="126">
        <f>data!AO47</f>
        <v>77</v>
      </c>
      <c r="AI46" s="121">
        <f>data!AP47</f>
        <v>283</v>
      </c>
      <c r="AJ46" s="123">
        <f>data!AQ47</f>
        <v>1344671.0312893731</v>
      </c>
    </row>
    <row r="47" spans="1:36" ht="15">
      <c r="B47" s="195" t="s">
        <v>167</v>
      </c>
      <c r="N47" s="198">
        <f>data!R28</f>
        <v>9831499.8476655241</v>
      </c>
      <c r="O47" s="198">
        <f>data!R28</f>
        <v>9831499.8476655241</v>
      </c>
      <c r="S47" s="85"/>
      <c r="T47" s="85"/>
      <c r="U47" s="85"/>
      <c r="W47" s="121">
        <f>data!AD48</f>
        <v>44</v>
      </c>
      <c r="X47" s="123">
        <f>data!AE48</f>
        <v>9543862.0457791798</v>
      </c>
      <c r="Y47" s="126">
        <f>data!AF48</f>
        <v>256</v>
      </c>
      <c r="Z47" s="121">
        <f>data!AG48</f>
        <v>104</v>
      </c>
      <c r="AA47" s="123">
        <f>data!AH48</f>
        <v>8618909.3149913959</v>
      </c>
      <c r="AB47" s="126">
        <f>data!AI48</f>
        <v>196</v>
      </c>
      <c r="AC47" s="121">
        <f>data!AJ48</f>
        <v>164</v>
      </c>
      <c r="AD47" s="123">
        <f>data!AK48</f>
        <v>7163523.806789373</v>
      </c>
      <c r="AE47" s="126">
        <f>data!AL48</f>
        <v>136</v>
      </c>
      <c r="AF47" s="121">
        <f>data!AM48</f>
        <v>224</v>
      </c>
      <c r="AG47" s="123">
        <f>data!AN48</f>
        <v>4873518.158954327</v>
      </c>
      <c r="AH47" s="126">
        <f>data!AO48</f>
        <v>76</v>
      </c>
      <c r="AI47" s="121">
        <f>data!AP48</f>
        <v>284</v>
      </c>
      <c r="AJ47" s="123">
        <f>data!AQ48</f>
        <v>1270262.6382950782</v>
      </c>
    </row>
    <row r="48" spans="1:36" ht="15">
      <c r="B48" s="195" t="s">
        <v>168</v>
      </c>
      <c r="N48" s="198">
        <f>data!R29</f>
        <v>9821449.9065287486</v>
      </c>
      <c r="O48" s="198">
        <f>data!R29</f>
        <v>9821449.9065287486</v>
      </c>
      <c r="S48" s="85"/>
      <c r="T48" s="85"/>
      <c r="U48" s="85"/>
      <c r="W48" s="121">
        <f>data!AD49</f>
        <v>45</v>
      </c>
      <c r="X48" s="123">
        <f>data!AE49</f>
        <v>9531630.8513114322</v>
      </c>
      <c r="Y48" s="126">
        <f>data!AF49</f>
        <v>255</v>
      </c>
      <c r="Z48" s="121">
        <f>data!AG49</f>
        <v>105</v>
      </c>
      <c r="AA48" s="123">
        <f>data!AH49</f>
        <v>8599663.8956485074</v>
      </c>
      <c r="AB48" s="126">
        <f>data!AI49</f>
        <v>195</v>
      </c>
      <c r="AC48" s="121">
        <f>data!AJ49</f>
        <v>165</v>
      </c>
      <c r="AD48" s="123">
        <f>data!AK49</f>
        <v>7133241.7140092868</v>
      </c>
      <c r="AE48" s="126">
        <f>data!AL49</f>
        <v>135</v>
      </c>
      <c r="AF48" s="121">
        <f>data!AM49</f>
        <v>225</v>
      </c>
      <c r="AG48" s="123">
        <f>data!AN49</f>
        <v>4825870.1900114911</v>
      </c>
      <c r="AH48" s="126">
        <f>data!AO49</f>
        <v>75</v>
      </c>
      <c r="AI48" s="121">
        <f>data!AP49</f>
        <v>285</v>
      </c>
      <c r="AJ48" s="123">
        <f>data!AQ49</f>
        <v>1195289.9816539099</v>
      </c>
    </row>
    <row r="49" spans="1:36">
      <c r="B49" s="195" t="s">
        <v>169</v>
      </c>
      <c r="N49" s="198">
        <f>data!R30</f>
        <v>9811323.7533383518</v>
      </c>
      <c r="O49" s="198">
        <f>data!R30</f>
        <v>9811323.7533383518</v>
      </c>
      <c r="S49" s="86"/>
      <c r="T49" s="86"/>
      <c r="U49" s="86"/>
      <c r="W49" s="121">
        <f>data!AD50</f>
        <v>46</v>
      </c>
      <c r="X49" s="123">
        <f>data!AE50</f>
        <v>9519306.9036189709</v>
      </c>
      <c r="Y49" s="126">
        <f>data!AF50</f>
        <v>254</v>
      </c>
      <c r="Z49" s="121">
        <f>data!AG50</f>
        <v>106</v>
      </c>
      <c r="AA49" s="123">
        <f>data!AH50</f>
        <v>8580272.5318756029</v>
      </c>
      <c r="AB49" s="126">
        <f>data!AI50</f>
        <v>194</v>
      </c>
      <c r="AC49" s="121">
        <f>data!AJ50</f>
        <v>166</v>
      </c>
      <c r="AD49" s="123">
        <f>data!AK50</f>
        <v>7102729.9820256177</v>
      </c>
      <c r="AE49" s="126">
        <f>data!AL50</f>
        <v>134</v>
      </c>
      <c r="AF49" s="121">
        <f>data!AM50</f>
        <v>226</v>
      </c>
      <c r="AG49" s="123">
        <f>data!AN50</f>
        <v>4777860.8906375058</v>
      </c>
      <c r="AH49" s="126">
        <f>data!AO50</f>
        <v>74</v>
      </c>
      <c r="AI49" s="121">
        <f>data!AP50</f>
        <v>286</v>
      </c>
      <c r="AJ49" s="123">
        <f>data!AQ50</f>
        <v>1119748.7823665461</v>
      </c>
    </row>
    <row r="50" spans="1:36">
      <c r="B50" s="195" t="s">
        <v>172</v>
      </c>
      <c r="N50" s="198">
        <f>data!R31</f>
        <v>9801120.8101529274</v>
      </c>
      <c r="O50" s="198">
        <f>data!R31</f>
        <v>9801120.8101529274</v>
      </c>
      <c r="S50" s="86"/>
      <c r="T50" s="86"/>
      <c r="U50" s="86"/>
      <c r="W50" s="121">
        <f>data!AD51</f>
        <v>47</v>
      </c>
      <c r="X50" s="123">
        <f>data!AE51</f>
        <v>9506889.4993231762</v>
      </c>
      <c r="Y50" s="126">
        <f>data!AF51</f>
        <v>253</v>
      </c>
      <c r="Z50" s="121">
        <f>data!AG51</f>
        <v>107</v>
      </c>
      <c r="AA50" s="123">
        <f>data!AH51</f>
        <v>8560734.1169274207</v>
      </c>
      <c r="AB50" s="126">
        <f>data!AI51</f>
        <v>193</v>
      </c>
      <c r="AC50" s="121">
        <f>data!AJ51</f>
        <v>167</v>
      </c>
      <c r="AD50" s="123">
        <f>data!AK51</f>
        <v>7071986.8694077395</v>
      </c>
      <c r="AE50" s="126">
        <f>data!AL51</f>
        <v>133</v>
      </c>
      <c r="AF50" s="121">
        <f>data!AM51</f>
        <v>227</v>
      </c>
      <c r="AG50" s="123">
        <f>data!AN51</f>
        <v>4729487.5207432676</v>
      </c>
      <c r="AH50" s="126">
        <f>data!AO51</f>
        <v>73</v>
      </c>
      <c r="AI50" s="121">
        <f>data!AP51</f>
        <v>287</v>
      </c>
      <c r="AJ50" s="123">
        <f>data!AQ51</f>
        <v>1043634.7289845864</v>
      </c>
    </row>
    <row r="51" spans="1:36" ht="15">
      <c r="B51" s="195" t="s">
        <v>170</v>
      </c>
      <c r="N51" s="198">
        <f>data!R32</f>
        <v>9790840.4946483485</v>
      </c>
      <c r="O51" s="198">
        <f>data!R32</f>
        <v>9790840.4946483485</v>
      </c>
      <c r="S51" s="1"/>
      <c r="T51" s="1"/>
      <c r="U51" s="1"/>
      <c r="W51" s="121">
        <f>data!AD52</f>
        <v>48</v>
      </c>
      <c r="X51" s="123">
        <f>data!AE52</f>
        <v>9494377.9297114704</v>
      </c>
      <c r="Y51" s="126">
        <f>data!AF52</f>
        <v>252</v>
      </c>
      <c r="Z51" s="121">
        <f>data!AG52</f>
        <v>108</v>
      </c>
      <c r="AA51" s="123">
        <f>data!AH52</f>
        <v>8541047.5356658809</v>
      </c>
      <c r="AB51" s="126">
        <f>data!AI52</f>
        <v>192</v>
      </c>
      <c r="AC51" s="121">
        <f>data!AJ52</f>
        <v>168</v>
      </c>
      <c r="AD51" s="123">
        <f>data!AK52</f>
        <v>7041010.6215191754</v>
      </c>
      <c r="AE51" s="126">
        <f>data!AL52</f>
        <v>132</v>
      </c>
      <c r="AF51" s="121">
        <f>data!AM52</f>
        <v>228</v>
      </c>
      <c r="AG51" s="123">
        <f>data!AN52</f>
        <v>4680747.3194606649</v>
      </c>
      <c r="AH51" s="126">
        <f>data!AO52</f>
        <v>72</v>
      </c>
      <c r="AI51" s="121">
        <f>data!AP52</f>
        <v>288</v>
      </c>
      <c r="AJ51" s="123">
        <f>data!AQ52</f>
        <v>966943.47736448015</v>
      </c>
    </row>
    <row r="52" spans="1:36">
      <c r="B52" s="195" t="s">
        <v>171</v>
      </c>
      <c r="N52" s="198">
        <f>data!R33</f>
        <v>9780482.2200845256</v>
      </c>
      <c r="O52" s="198">
        <f>data!R33</f>
        <v>9780482.2200845256</v>
      </c>
      <c r="W52" s="121">
        <f>data!AD53</f>
        <v>49</v>
      </c>
      <c r="X52" s="123">
        <f>data!AE53</f>
        <v>9481771.4806968756</v>
      </c>
      <c r="Y52" s="126">
        <f>data!AF53</f>
        <v>251</v>
      </c>
      <c r="Z52" s="121">
        <f>data!AG53</f>
        <v>109</v>
      </c>
      <c r="AA52" s="123">
        <f>data!AH53</f>
        <v>8521211.6644964404</v>
      </c>
      <c r="AB52" s="126">
        <f>data!AI53</f>
        <v>191</v>
      </c>
      <c r="AC52" s="121">
        <f>data!AJ53</f>
        <v>169</v>
      </c>
      <c r="AD52" s="123">
        <f>data!AK53</f>
        <v>7009799.4704174567</v>
      </c>
      <c r="AE52" s="126">
        <f>data!AL53</f>
        <v>131</v>
      </c>
      <c r="AF52" s="121">
        <f>data!AM53</f>
        <v>229</v>
      </c>
      <c r="AG52" s="123">
        <f>data!AN53</f>
        <v>4631637.5049850019</v>
      </c>
      <c r="AH52" s="126">
        <f>data!AO53</f>
        <v>71</v>
      </c>
      <c r="AI52" s="121">
        <f>data!AP53</f>
        <v>289</v>
      </c>
      <c r="AJ52" s="123">
        <f>data!AQ53</f>
        <v>889670.65041958808</v>
      </c>
    </row>
    <row r="53" spans="1:36" ht="15" thickBot="1">
      <c r="B53" s="195" t="s">
        <v>173</v>
      </c>
      <c r="N53" s="198">
        <f>data!R34</f>
        <v>9770045.3952719271</v>
      </c>
      <c r="O53" s="198">
        <f>data!R34</f>
        <v>9770045.3952719271</v>
      </c>
      <c r="W53" s="121">
        <f>data!AD54</f>
        <v>50</v>
      </c>
      <c r="X53" s="123">
        <f>data!AE54</f>
        <v>9469069.4327772539</v>
      </c>
      <c r="Y53" s="126">
        <f>data!AF54</f>
        <v>250</v>
      </c>
      <c r="Z53" s="121">
        <f>data!AG54</f>
        <v>110</v>
      </c>
      <c r="AA53" s="123">
        <f>data!AH54</f>
        <v>8501225.3713039663</v>
      </c>
      <c r="AB53" s="126">
        <f>data!AI54</f>
        <v>190</v>
      </c>
      <c r="AC53" s="121">
        <f>data!AJ54</f>
        <v>170</v>
      </c>
      <c r="AD53" s="123">
        <f>data!AK54</f>
        <v>6978351.6347532161</v>
      </c>
      <c r="AE53" s="126">
        <f>data!AL54</f>
        <v>130</v>
      </c>
      <c r="AF53" s="121">
        <f>data!AM54</f>
        <v>230</v>
      </c>
      <c r="AG53" s="123">
        <f>data!AN54</f>
        <v>4582155.2744162325</v>
      </c>
      <c r="AH53" s="126">
        <f>data!AO54</f>
        <v>70</v>
      </c>
      <c r="AI53" s="121">
        <f>data!AP54</f>
        <v>290</v>
      </c>
      <c r="AJ53" s="123">
        <f>data!AQ54</f>
        <v>811811.83787036396</v>
      </c>
    </row>
    <row r="54" spans="1:36" ht="15" thickBot="1">
      <c r="A54" s="204" t="s">
        <v>190</v>
      </c>
      <c r="D54" s="219" t="s">
        <v>174</v>
      </c>
      <c r="E54" s="220">
        <v>12</v>
      </c>
      <c r="F54" s="195" t="s">
        <v>175</v>
      </c>
      <c r="N54" s="198">
        <f>data!R35</f>
        <v>9759529.4245378338</v>
      </c>
      <c r="O54" s="198">
        <f>data!R35</f>
        <v>9759529.4245378338</v>
      </c>
      <c r="W54" s="121">
        <f>data!AD55</f>
        <v>51</v>
      </c>
      <c r="X54" s="123">
        <f>data!AE55</f>
        <v>9456271.0609942414</v>
      </c>
      <c r="Y54" s="126">
        <f>data!AF55</f>
        <v>249</v>
      </c>
      <c r="Z54" s="121">
        <f>data!AG55</f>
        <v>111</v>
      </c>
      <c r="AA54" s="123">
        <f>data!AH55</f>
        <v>8481087.5153881162</v>
      </c>
      <c r="AB54" s="126">
        <f>data!AI55</f>
        <v>189</v>
      </c>
      <c r="AC54" s="121">
        <f>data!AJ55</f>
        <v>171</v>
      </c>
      <c r="AD54" s="123">
        <f>data!AK55</f>
        <v>6946665.3196685221</v>
      </c>
      <c r="AE54" s="126">
        <f>data!AL55</f>
        <v>129</v>
      </c>
      <c r="AF54" s="121">
        <f>data!AM55</f>
        <v>231</v>
      </c>
      <c r="AG54" s="123">
        <f>data!AN55</f>
        <v>4532297.8035989832</v>
      </c>
      <c r="AH54" s="126">
        <f>data!AO55</f>
        <v>69</v>
      </c>
      <c r="AI54" s="121">
        <f>data!AP55</f>
        <v>291</v>
      </c>
      <c r="AJ54" s="123">
        <f>data!AQ55</f>
        <v>733362.59599264152</v>
      </c>
    </row>
    <row r="55" spans="1:36" ht="15" thickBot="1">
      <c r="N55" s="198">
        <f>data!R36</f>
        <v>9748933.70769234</v>
      </c>
      <c r="O55" s="198">
        <f>data!R36</f>
        <v>9748933.70769234</v>
      </c>
      <c r="W55" s="121">
        <f>data!AD56</f>
        <v>52</v>
      </c>
      <c r="X55" s="123">
        <f>data!AE56</f>
        <v>9443375.6348918751</v>
      </c>
      <c r="Y55" s="126">
        <f>data!AF56</f>
        <v>248</v>
      </c>
      <c r="Z55" s="121">
        <f>data!AG56</f>
        <v>112</v>
      </c>
      <c r="AA55" s="123">
        <f>data!AH56</f>
        <v>8460796.947398236</v>
      </c>
      <c r="AB55" s="126">
        <f>data!AI56</f>
        <v>188</v>
      </c>
      <c r="AC55" s="121">
        <f>data!AJ56</f>
        <v>172</v>
      </c>
      <c r="AD55" s="123">
        <f>data!AK56</f>
        <v>6914738.716694436</v>
      </c>
      <c r="AE55" s="126">
        <f>data!AL56</f>
        <v>128</v>
      </c>
      <c r="AF55" s="121">
        <f>data!AM56</f>
        <v>232</v>
      </c>
      <c r="AG55" s="123">
        <f>data!AN56</f>
        <v>4482062.2469613692</v>
      </c>
      <c r="AH55" s="126">
        <f>data!AO56</f>
        <v>68</v>
      </c>
      <c r="AI55" s="121">
        <f>data!AP56</f>
        <v>292</v>
      </c>
      <c r="AJ55" s="123">
        <f>data!AQ56</f>
        <v>654318.44736401306</v>
      </c>
    </row>
    <row r="56" spans="1:36" ht="15" thickBot="1">
      <c r="B56" s="216" t="s">
        <v>176</v>
      </c>
      <c r="C56" s="221"/>
      <c r="D56" s="217"/>
      <c r="N56" s="198">
        <f>data!R37</f>
        <v>9738257.6399941016</v>
      </c>
      <c r="O56" s="198">
        <f>data!R37</f>
        <v>9738257.6399941016</v>
      </c>
      <c r="W56" s="121">
        <f>data!AD57</f>
        <v>53</v>
      </c>
      <c r="X56" s="123">
        <f>data!AE57</f>
        <v>9430382.4184748996</v>
      </c>
      <c r="Y56" s="126">
        <f>data!AF57</f>
        <v>247</v>
      </c>
      <c r="Z56" s="121">
        <f>data!AG57</f>
        <v>113</v>
      </c>
      <c r="AA56" s="123">
        <f>data!AH57</f>
        <v>8440352.509267766</v>
      </c>
      <c r="AB56" s="126">
        <f>data!AI57</f>
        <v>187</v>
      </c>
      <c r="AC56" s="121">
        <f>data!AJ57</f>
        <v>173</v>
      </c>
      <c r="AD56" s="123">
        <f>data!AK57</f>
        <v>6882570.0036477959</v>
      </c>
      <c r="AE56" s="126">
        <f>data!AL57</f>
        <v>127</v>
      </c>
      <c r="AF56" s="121">
        <f>data!AM57</f>
        <v>233</v>
      </c>
      <c r="AG56" s="123">
        <f>data!AN57</f>
        <v>4431445.7373525873</v>
      </c>
      <c r="AH56" s="126">
        <f>data!AO57</f>
        <v>67</v>
      </c>
      <c r="AI56" s="121">
        <f>data!AP57</f>
        <v>293</v>
      </c>
      <c r="AJ56" s="123">
        <f>data!AQ57</f>
        <v>574674.88060828415</v>
      </c>
    </row>
    <row r="57" spans="1:36">
      <c r="B57" s="195" t="s">
        <v>182</v>
      </c>
      <c r="N57" s="198">
        <f>data!R38</f>
        <v>9727500.6121158171</v>
      </c>
      <c r="O57" s="198">
        <f>data!R38</f>
        <v>9727500.6121158171</v>
      </c>
      <c r="W57" s="121">
        <f>data!AD58</f>
        <v>54</v>
      </c>
      <c r="X57" s="123">
        <f>data!AE58</f>
        <v>9417290.6701667607</v>
      </c>
      <c r="Y57" s="126">
        <f>data!AF58</f>
        <v>246</v>
      </c>
      <c r="Z57" s="121">
        <f>data!AG58</f>
        <v>114</v>
      </c>
      <c r="AA57" s="123">
        <f>data!AH58</f>
        <v>8419753.0341481399</v>
      </c>
      <c r="AB57" s="126">
        <f>data!AI58</f>
        <v>186</v>
      </c>
      <c r="AC57" s="121">
        <f>data!AJ58</f>
        <v>174</v>
      </c>
      <c r="AD57" s="123">
        <f>data!AK58</f>
        <v>6850157.3445272194</v>
      </c>
      <c r="AE57" s="126">
        <f>data!AL58</f>
        <v>126</v>
      </c>
      <c r="AF57" s="121">
        <f>data!AM58</f>
        <v>234</v>
      </c>
      <c r="AG57" s="123">
        <f>data!AN58</f>
        <v>4380445.3858792717</v>
      </c>
      <c r="AH57" s="126">
        <f>data!AO58</f>
        <v>66</v>
      </c>
      <c r="AI57" s="121">
        <f>data!AP58</f>
        <v>294</v>
      </c>
      <c r="AJ57" s="123">
        <f>data!AQ58</f>
        <v>494427.35013799096</v>
      </c>
    </row>
    <row r="58" spans="1:36">
      <c r="B58" s="195" t="s">
        <v>183</v>
      </c>
      <c r="N58" s="198">
        <f>data!R39</f>
        <v>9716662.0101094563</v>
      </c>
      <c r="O58" s="198">
        <f>data!R39</f>
        <v>9716662.0101094563</v>
      </c>
      <c r="W58" s="121">
        <f>data!AD59</f>
        <v>55</v>
      </c>
      <c r="X58" s="123">
        <f>data!AE59</f>
        <v>9404099.6427672859</v>
      </c>
      <c r="Y58" s="126">
        <f>data!AF59</f>
        <v>245</v>
      </c>
      <c r="Z58" s="121">
        <f>data!AG59</f>
        <v>115</v>
      </c>
      <c r="AA58" s="123">
        <f>data!AH59</f>
        <v>8398997.3463421911</v>
      </c>
      <c r="AB58" s="126">
        <f>data!AI59</f>
        <v>185</v>
      </c>
      <c r="AC58" s="121">
        <f>data!AJ59</f>
        <v>175</v>
      </c>
      <c r="AD58" s="123">
        <f>data!AK59</f>
        <v>6817498.8894083118</v>
      </c>
      <c r="AE58" s="126">
        <f>data!AL59</f>
        <v>125</v>
      </c>
      <c r="AF58" s="121">
        <f>data!AM59</f>
        <v>235</v>
      </c>
      <c r="AG58" s="123">
        <f>data!AN59</f>
        <v>4329058.281740617</v>
      </c>
      <c r="AH58" s="126">
        <f>data!AO59</f>
        <v>65</v>
      </c>
      <c r="AI58" s="121">
        <f>data!AP59</f>
        <v>295</v>
      </c>
      <c r="AJ58" s="123">
        <f>data!AQ59</f>
        <v>413571.2758949647</v>
      </c>
    </row>
    <row r="59" spans="1:36">
      <c r="B59" s="195" t="s">
        <v>172</v>
      </c>
      <c r="N59" s="198"/>
      <c r="O59" s="198"/>
      <c r="W59" s="121">
        <f>data!AD60</f>
        <v>56</v>
      </c>
      <c r="X59" s="123">
        <f>data!AE60</f>
        <v>9390808.5834100321</v>
      </c>
      <c r="Y59" s="126">
        <f>data!AF60</f>
        <v>244</v>
      </c>
      <c r="Z59" s="121">
        <f>data!AG60</f>
        <v>116</v>
      </c>
      <c r="AA59" s="123">
        <f>data!AH60</f>
        <v>8378084.2612370467</v>
      </c>
      <c r="AB59" s="126">
        <f>data!AI60</f>
        <v>184</v>
      </c>
      <c r="AC59" s="121">
        <f>data!AJ60</f>
        <v>176</v>
      </c>
      <c r="AD59" s="123">
        <f>data!AK60</f>
        <v>6784592.7743380852</v>
      </c>
      <c r="AE59" s="126">
        <f>data!AL60</f>
        <v>124</v>
      </c>
      <c r="AF59" s="121">
        <f>data!AM60</f>
        <v>236</v>
      </c>
      <c r="AG59" s="123">
        <f>data!AN60</f>
        <v>4277281.4920622436</v>
      </c>
      <c r="AH59" s="126">
        <f>data!AO60</f>
        <v>64</v>
      </c>
      <c r="AI59" s="121">
        <f>data!AP60</f>
        <v>296</v>
      </c>
      <c r="AJ59" s="123">
        <f>data!AQ60</f>
        <v>332102.0430889288</v>
      </c>
    </row>
    <row r="60" spans="1:36">
      <c r="B60" s="195" t="s">
        <v>170</v>
      </c>
      <c r="N60" s="198"/>
      <c r="O60" s="198"/>
      <c r="W60" s="121">
        <f>data!AD61</f>
        <v>57</v>
      </c>
      <c r="X60" s="123">
        <f>data!AE61</f>
        <v>9377416.7335193194</v>
      </c>
      <c r="Y60" s="126">
        <f>data!AF61</f>
        <v>243</v>
      </c>
      <c r="Z60" s="121">
        <f>data!AG61</f>
        <v>117</v>
      </c>
      <c r="AA60" s="123">
        <f>data!AH61</f>
        <v>8357012.5852365214</v>
      </c>
      <c r="AB60" s="126">
        <f>data!AI61</f>
        <v>183</v>
      </c>
      <c r="AC60" s="121">
        <f>data!AJ61</f>
        <v>177</v>
      </c>
      <c r="AD60" s="123">
        <f>data!AK61</f>
        <v>6751437.1212285766</v>
      </c>
      <c r="AE60" s="126">
        <f>data!AL61</f>
        <v>123</v>
      </c>
      <c r="AF60" s="121">
        <f>data!AM61</f>
        <v>237</v>
      </c>
      <c r="AG60" s="123">
        <f>data!AN61</f>
        <v>4225112.06172881</v>
      </c>
      <c r="AH60" s="126">
        <f>data!AO61</f>
        <v>63</v>
      </c>
      <c r="AI60" s="121">
        <f>data!AP61</f>
        <v>297</v>
      </c>
      <c r="AJ60" s="123">
        <f>data!AQ61</f>
        <v>250015.0019341138</v>
      </c>
    </row>
    <row r="61" spans="1:36">
      <c r="B61" s="195" t="s">
        <v>171</v>
      </c>
      <c r="N61" s="198">
        <f>data!R40</f>
        <v>9705741.2153712139</v>
      </c>
      <c r="O61" s="198">
        <f>data!R40</f>
        <v>9705741.2153712139</v>
      </c>
      <c r="W61" s="121">
        <f>data!AD62</f>
        <v>58</v>
      </c>
      <c r="X61" s="123">
        <f>data!AE62</f>
        <v>9363923.3287669346</v>
      </c>
      <c r="Y61" s="126">
        <f>data!AF62</f>
        <v>242</v>
      </c>
      <c r="Z61" s="121">
        <f>data!AG62</f>
        <v>118</v>
      </c>
      <c r="AA61" s="123">
        <f>data!AH62</f>
        <v>8335781.1156929927</v>
      </c>
      <c r="AB61" s="126">
        <f>data!AI62</f>
        <v>182</v>
      </c>
      <c r="AC61" s="121">
        <f>data!AJ62</f>
        <v>178</v>
      </c>
      <c r="AD61" s="123">
        <f>data!AK62</f>
        <v>6718030.0377496537</v>
      </c>
      <c r="AE61" s="126">
        <f>data!AL62</f>
        <v>122</v>
      </c>
      <c r="AF61" s="121">
        <f>data!AM62</f>
        <v>238</v>
      </c>
      <c r="AG61" s="123">
        <f>data!AN62</f>
        <v>4172547.0132153472</v>
      </c>
      <c r="AH61" s="126">
        <f>data!AO62</f>
        <v>62</v>
      </c>
      <c r="AI61" s="121">
        <f>data!AP62</f>
        <v>298</v>
      </c>
      <c r="AJ61" s="123">
        <f>data!AQ62</f>
        <v>167305.46738387481</v>
      </c>
    </row>
    <row r="62" spans="1:36" ht="15" thickBot="1">
      <c r="B62" s="195" t="s">
        <v>173</v>
      </c>
      <c r="N62" s="198">
        <f>data!R41</f>
        <v>9694737.6046062056</v>
      </c>
      <c r="O62" s="198">
        <f>data!R41</f>
        <v>9694737.6046062056</v>
      </c>
      <c r="W62" s="121">
        <f>data!AD63</f>
        <v>59</v>
      </c>
      <c r="X62" s="123">
        <f>data!AE63</f>
        <v>9350327.599028511</v>
      </c>
      <c r="Y62" s="126">
        <f>data!AF63</f>
        <v>241</v>
      </c>
      <c r="Z62" s="121">
        <f>data!AG63</f>
        <v>119</v>
      </c>
      <c r="AA62" s="123">
        <f>data!AH63</f>
        <v>8314388.6408387581</v>
      </c>
      <c r="AB62" s="126">
        <f>data!AI63</f>
        <v>181</v>
      </c>
      <c r="AC62" s="121">
        <f>data!AJ63</f>
        <v>179</v>
      </c>
      <c r="AD62" s="123">
        <f>data!AK63</f>
        <v>6684369.6172210155</v>
      </c>
      <c r="AE62" s="126">
        <f>data!AL63</f>
        <v>121</v>
      </c>
      <c r="AF62" s="121">
        <f>data!AM63</f>
        <v>239</v>
      </c>
      <c r="AG62" s="123">
        <f>data!AN63</f>
        <v>4119583.3464173242</v>
      </c>
      <c r="AH62" s="126">
        <f>data!AO63</f>
        <v>61</v>
      </c>
      <c r="AI62" s="121">
        <f>data!AP63</f>
        <v>299</v>
      </c>
      <c r="AJ62" s="123">
        <f>data!AQ63</f>
        <v>83968.718863296497</v>
      </c>
    </row>
    <row r="63" spans="1:36" ht="15" thickBot="1">
      <c r="B63" s="216" t="s">
        <v>184</v>
      </c>
      <c r="C63" s="221"/>
      <c r="D63" s="221"/>
      <c r="E63" s="221"/>
      <c r="F63" s="221"/>
      <c r="G63" s="217"/>
      <c r="H63" s="216" t="s">
        <v>185</v>
      </c>
      <c r="I63" s="221"/>
      <c r="J63" s="221"/>
      <c r="K63" s="221"/>
      <c r="L63" s="217"/>
      <c r="N63" s="198">
        <f>data!R42</f>
        <v>9683650.549792897</v>
      </c>
      <c r="O63" s="198">
        <f>data!R42</f>
        <v>9683650.549792897</v>
      </c>
      <c r="W63" s="124">
        <f>data!AD64</f>
        <v>60</v>
      </c>
      <c r="X63" s="125">
        <f>data!AE64</f>
        <v>9336628.7683395706</v>
      </c>
      <c r="Y63" s="126">
        <f>data!AF64</f>
        <v>240</v>
      </c>
      <c r="Z63" s="124">
        <f>data!AG64</f>
        <v>120</v>
      </c>
      <c r="AA63" s="125">
        <f>data!AH64</f>
        <v>8292833.9397168793</v>
      </c>
      <c r="AB63" s="126">
        <f>data!AI64</f>
        <v>180</v>
      </c>
      <c r="AC63" s="124">
        <f>data!AJ64</f>
        <v>180</v>
      </c>
      <c r="AD63" s="125">
        <f>data!AK64</f>
        <v>6650453.9385033688</v>
      </c>
      <c r="AE63" s="126">
        <f>data!AL64</f>
        <v>120</v>
      </c>
      <c r="AF63" s="124">
        <f>data!AM64</f>
        <v>240</v>
      </c>
      <c r="AG63" s="125">
        <f>data!AN64</f>
        <v>4066218.0384794162</v>
      </c>
      <c r="AH63" s="126">
        <f>data!AO64</f>
        <v>60</v>
      </c>
      <c r="AI63" s="124">
        <f>data!AP64</f>
        <v>300</v>
      </c>
      <c r="AJ63" s="125">
        <f>data!AQ64</f>
        <v>-2.2954191081225872E-7</v>
      </c>
    </row>
    <row r="64" spans="1:36">
      <c r="B64" s="195" t="s">
        <v>186</v>
      </c>
      <c r="N64" s="198">
        <f>data!R43</f>
        <v>9672479.4181472529</v>
      </c>
      <c r="O64" s="198">
        <f>data!R43</f>
        <v>9672479.4181472529</v>
      </c>
    </row>
    <row r="65" spans="1:15" ht="15.75" thickBot="1">
      <c r="E65" s="222" t="s">
        <v>195</v>
      </c>
      <c r="N65" s="198">
        <f>data!R44</f>
        <v>9661223.5720866304</v>
      </c>
      <c r="O65" s="198">
        <f>data!R44</f>
        <v>9661223.5720866304</v>
      </c>
    </row>
    <row r="66" spans="1:15" ht="15" thickBot="1">
      <c r="A66" s="204" t="s">
        <v>191</v>
      </c>
      <c r="B66" s="196" t="s">
        <v>181</v>
      </c>
      <c r="C66" s="196"/>
      <c r="D66" s="196" t="s">
        <v>23</v>
      </c>
      <c r="E66" s="223">
        <v>9266560.5274642017</v>
      </c>
      <c r="F66" s="196" t="s">
        <v>194</v>
      </c>
      <c r="N66" s="198">
        <f>data!R45</f>
        <v>9649882.3691933807</v>
      </c>
      <c r="O66" s="198">
        <f>data!R45</f>
        <v>9649882.3691933807</v>
      </c>
    </row>
    <row r="67" spans="1:15">
      <c r="N67" s="198">
        <f>data!R46</f>
        <v>9638455.1621781904</v>
      </c>
      <c r="O67" s="198">
        <f>data!R46</f>
        <v>9638455.1621781904</v>
      </c>
    </row>
    <row r="68" spans="1:15">
      <c r="N68" s="198">
        <f>data!R47</f>
        <v>9626941.2988431361</v>
      </c>
      <c r="O68" s="198">
        <f>data!R47</f>
        <v>9626941.2988431361</v>
      </c>
    </row>
    <row r="69" spans="1:15">
      <c r="N69" s="198">
        <f>data!R48</f>
        <v>9615340.1220444571</v>
      </c>
      <c r="O69" s="198">
        <f>data!R48</f>
        <v>9615340.1220444571</v>
      </c>
    </row>
    <row r="70" spans="1:15" ht="15" thickBot="1">
      <c r="N70" s="198">
        <f>data!R49</f>
        <v>9603650.9696550556</v>
      </c>
      <c r="O70" s="198">
        <f>data!R49</f>
        <v>9603650.9696550556</v>
      </c>
    </row>
    <row r="71" spans="1:15" ht="15.75" thickBot="1">
      <c r="C71" s="196" t="s">
        <v>193</v>
      </c>
      <c r="D71" s="196"/>
      <c r="F71" s="37" t="s">
        <v>102</v>
      </c>
      <c r="G71" s="38"/>
      <c r="H71" s="39"/>
      <c r="I71" s="40"/>
      <c r="J71" s="40"/>
      <c r="K71" s="40"/>
      <c r="N71" s="198">
        <f>data!R50</f>
        <v>9591873.1745267007</v>
      </c>
      <c r="O71" s="198">
        <f>data!R50</f>
        <v>9591873.1745267007</v>
      </c>
    </row>
    <row r="72" spans="1:15" ht="15" thickBot="1">
      <c r="N72" s="198">
        <f>data!R51</f>
        <v>9580006.0644519553</v>
      </c>
      <c r="O72" s="198">
        <f>data!R51</f>
        <v>9580006.0644519553</v>
      </c>
    </row>
    <row r="73" spans="1:15">
      <c r="F73" s="133" t="s">
        <v>38</v>
      </c>
      <c r="G73" s="134" t="s">
        <v>9</v>
      </c>
      <c r="H73" s="134" t="s">
        <v>10</v>
      </c>
      <c r="I73" s="134" t="s">
        <v>11</v>
      </c>
      <c r="J73" s="134" t="s">
        <v>12</v>
      </c>
      <c r="K73" s="44" t="s">
        <v>13</v>
      </c>
      <c r="N73" s="198">
        <f>data!R52</f>
        <v>9568048.9621258099</v>
      </c>
      <c r="O73" s="198">
        <f>data!R52</f>
        <v>9568048.9621258099</v>
      </c>
    </row>
    <row r="74" spans="1:15" ht="15">
      <c r="B74" s="179" t="s">
        <v>114</v>
      </c>
      <c r="C74" s="179"/>
      <c r="D74" s="224">
        <f>data!V24</f>
        <v>91299.687231290387</v>
      </c>
      <c r="F74" s="135">
        <f>data!W12</f>
        <v>0</v>
      </c>
      <c r="G74" s="116">
        <f ca="1">data!X12</f>
        <v>42583</v>
      </c>
      <c r="H74" s="102">
        <f>data!Y12</f>
        <v>0</v>
      </c>
      <c r="I74" s="102">
        <f>data!Z12</f>
        <v>0</v>
      </c>
      <c r="J74" s="102">
        <f>data!AA12</f>
        <v>0</v>
      </c>
      <c r="K74" s="106">
        <f>data!AB12</f>
        <v>9506889.4993231762</v>
      </c>
      <c r="N74" s="198">
        <f>data!R53</f>
        <v>9556001.1851070244</v>
      </c>
      <c r="O74" s="198">
        <f>data!R53</f>
        <v>9556001.1851070244</v>
      </c>
    </row>
    <row r="75" spans="1:15" ht="15">
      <c r="B75" s="165" t="s">
        <v>88</v>
      </c>
      <c r="C75" s="171" t="s">
        <v>22</v>
      </c>
      <c r="D75" s="225">
        <f>data!V25</f>
        <v>84605.481648239365</v>
      </c>
      <c r="F75" s="135">
        <f>data!W13</f>
        <v>1</v>
      </c>
      <c r="G75" s="116">
        <f ca="1">data!X13</f>
        <v>42614</v>
      </c>
      <c r="H75" s="106">
        <f>data!Y13</f>
        <v>91299.687231290387</v>
      </c>
      <c r="I75" s="106">
        <f>data!Z13</f>
        <v>72093.912036534093</v>
      </c>
      <c r="J75" s="106">
        <f>data!AA13</f>
        <v>19205.775194756294</v>
      </c>
      <c r="K75" s="106">
        <f>data!AB13</f>
        <v>9487683.7241284195</v>
      </c>
      <c r="N75" s="198">
        <f>data!R54</f>
        <v>9543862.0457791798</v>
      </c>
      <c r="O75" s="198">
        <f>data!R54</f>
        <v>9543862.0457791798</v>
      </c>
    </row>
    <row r="76" spans="1:15" ht="15">
      <c r="B76" s="165" t="s">
        <v>89</v>
      </c>
      <c r="C76" s="165" t="s">
        <v>115</v>
      </c>
      <c r="D76" s="225">
        <f>data!V26</f>
        <v>6694.2055830510217</v>
      </c>
      <c r="F76" s="135">
        <f>data!W14</f>
        <v>2</v>
      </c>
      <c r="G76" s="116">
        <f ca="1">data!X14</f>
        <v>42644</v>
      </c>
      <c r="H76" s="106">
        <f>data!Y14</f>
        <v>91299.687231290387</v>
      </c>
      <c r="I76" s="106">
        <f>data!Z14</f>
        <v>71948.268241307189</v>
      </c>
      <c r="J76" s="106">
        <f>data!AA14</f>
        <v>19351.418989983198</v>
      </c>
      <c r="K76" s="106">
        <f>data!AB14</f>
        <v>9468332.3051384371</v>
      </c>
      <c r="N76" s="198">
        <f>data!R55</f>
        <v>9531630.8513114322</v>
      </c>
      <c r="O76" s="198">
        <f>data!R55</f>
        <v>9531630.8513114322</v>
      </c>
    </row>
    <row r="77" spans="1:15" ht="15.75" thickBot="1">
      <c r="B77" s="163"/>
      <c r="C77" s="164"/>
      <c r="D77" s="226"/>
      <c r="F77" s="135">
        <f>data!W15</f>
        <v>3</v>
      </c>
      <c r="G77" s="116">
        <f ca="1">data!X15</f>
        <v>42675</v>
      </c>
      <c r="H77" s="106">
        <f>data!Y15</f>
        <v>91299.687231290387</v>
      </c>
      <c r="I77" s="106">
        <f>data!Z15</f>
        <v>71801.519980633151</v>
      </c>
      <c r="J77" s="106">
        <f>data!AA15</f>
        <v>19498.167250657236</v>
      </c>
      <c r="K77" s="106">
        <f>data!AB15</f>
        <v>9448834.1378877796</v>
      </c>
      <c r="N77" s="198">
        <f>data!R56</f>
        <v>9519306.9036189709</v>
      </c>
      <c r="O77" s="198">
        <f>data!R56</f>
        <v>9519306.9036189709</v>
      </c>
    </row>
    <row r="78" spans="1:15" ht="15">
      <c r="B78" s="101"/>
      <c r="C78" s="101"/>
      <c r="D78" s="226"/>
      <c r="F78" s="135">
        <f>data!W16</f>
        <v>4</v>
      </c>
      <c r="G78" s="116">
        <f ca="1">data!X16</f>
        <v>42705</v>
      </c>
      <c r="H78" s="106">
        <f>data!Y16</f>
        <v>91299.687231290387</v>
      </c>
      <c r="I78" s="106">
        <f>data!Z16</f>
        <v>71653.658878982329</v>
      </c>
      <c r="J78" s="106">
        <f>data!AA16</f>
        <v>19646.028352308058</v>
      </c>
      <c r="K78" s="106">
        <f>data!AB16</f>
        <v>9429188.1095354725</v>
      </c>
      <c r="N78" s="198">
        <f>data!R57</f>
        <v>9506889.4993231762</v>
      </c>
      <c r="O78" s="198">
        <f>data!R57</f>
        <v>9506889.4993231762</v>
      </c>
    </row>
    <row r="79" spans="1:15" ht="15">
      <c r="B79" s="165" t="s">
        <v>92</v>
      </c>
      <c r="C79" s="165"/>
      <c r="D79" s="227">
        <f ca="1">data!V29</f>
        <v>290</v>
      </c>
      <c r="F79" s="135">
        <f>data!W17</f>
        <v>5</v>
      </c>
      <c r="G79" s="116">
        <f ca="1">data!X17</f>
        <v>42736</v>
      </c>
      <c r="H79" s="106">
        <f>data!Y17</f>
        <v>91299.687231290387</v>
      </c>
      <c r="I79" s="106">
        <f>data!Z17</f>
        <v>71504.676497310662</v>
      </c>
      <c r="J79" s="106">
        <f>data!AA17</f>
        <v>19795.010733979725</v>
      </c>
      <c r="K79" s="106">
        <f>data!AB17</f>
        <v>9409393.0988014936</v>
      </c>
      <c r="N79" s="198">
        <f>data!R58</f>
        <v>9494377.9297114704</v>
      </c>
      <c r="O79" s="198">
        <f>data!R58</f>
        <v>9494377.9297114704</v>
      </c>
    </row>
    <row r="80" spans="1:15" ht="15">
      <c r="B80" s="165" t="s">
        <v>95</v>
      </c>
      <c r="C80" s="178" t="s">
        <v>116</v>
      </c>
      <c r="D80" s="228">
        <f ca="1">data!V30</f>
        <v>50100</v>
      </c>
      <c r="F80" s="135">
        <f>data!W18</f>
        <v>6</v>
      </c>
      <c r="G80" s="116">
        <f ca="1">data!X18</f>
        <v>42767</v>
      </c>
      <c r="H80" s="106">
        <f>data!Y18</f>
        <v>91299.687231290387</v>
      </c>
      <c r="I80" s="106">
        <f>data!Z18</f>
        <v>71354.564332577997</v>
      </c>
      <c r="J80" s="106">
        <f>data!AA18</f>
        <v>19945.12289871239</v>
      </c>
      <c r="K80" s="106">
        <f>data!AB18</f>
        <v>9389447.9759027809</v>
      </c>
      <c r="N80" s="198">
        <f>data!R59</f>
        <v>9481771.4806968756</v>
      </c>
      <c r="O80" s="198">
        <f>data!R59</f>
        <v>9481771.4806968756</v>
      </c>
    </row>
    <row r="81" spans="2:15" ht="15">
      <c r="B81" s="165"/>
      <c r="C81" s="165" t="s">
        <v>96</v>
      </c>
      <c r="D81" s="228">
        <f>data!V31</f>
        <v>50406</v>
      </c>
      <c r="F81" s="135">
        <f>data!W19</f>
        <v>7</v>
      </c>
      <c r="G81" s="116">
        <f ca="1">data!X19</f>
        <v>42795</v>
      </c>
      <c r="H81" s="106">
        <f>data!Y19</f>
        <v>91299.687231290387</v>
      </c>
      <c r="I81" s="106">
        <f>data!Z19</f>
        <v>71203.313817262751</v>
      </c>
      <c r="J81" s="106">
        <f>data!AA19</f>
        <v>20096.373414027636</v>
      </c>
      <c r="K81" s="106">
        <f>data!AB19</f>
        <v>9369351.6024887525</v>
      </c>
      <c r="N81" s="198">
        <f>data!R60</f>
        <v>9469069.4327772539</v>
      </c>
      <c r="O81" s="198">
        <f>data!R60</f>
        <v>9469069.4327772539</v>
      </c>
    </row>
    <row r="82" spans="2:15" ht="15">
      <c r="F82" s="135">
        <f>data!W20</f>
        <v>8</v>
      </c>
      <c r="G82" s="116">
        <f ca="1">data!X20</f>
        <v>42826</v>
      </c>
      <c r="H82" s="106">
        <f>data!Y20</f>
        <v>91299.687231290387</v>
      </c>
      <c r="I82" s="106">
        <f>data!Z20</f>
        <v>71050.916318873045</v>
      </c>
      <c r="J82" s="106">
        <f>data!AA20</f>
        <v>20248.770912417342</v>
      </c>
      <c r="K82" s="106">
        <f>data!AB20</f>
        <v>9349102.8315763343</v>
      </c>
      <c r="N82" s="198">
        <f>data!R61</f>
        <v>9456271.0609942414</v>
      </c>
      <c r="O82" s="198">
        <f>data!R61</f>
        <v>9456271.0609942414</v>
      </c>
    </row>
    <row r="83" spans="2:15" ht="15">
      <c r="F83" s="135">
        <f>data!W21</f>
        <v>9</v>
      </c>
      <c r="G83" s="116">
        <f ca="1">data!X21</f>
        <v>42856</v>
      </c>
      <c r="H83" s="106">
        <f>data!Y21</f>
        <v>91299.687231290387</v>
      </c>
      <c r="I83" s="106">
        <f>data!Z21</f>
        <v>70897.363139453868</v>
      </c>
      <c r="J83" s="106">
        <f>data!AA21</f>
        <v>20402.324091836519</v>
      </c>
      <c r="K83" s="106">
        <f>data!AB21</f>
        <v>9328700.5074844975</v>
      </c>
      <c r="N83" s="198">
        <f>data!R62</f>
        <v>9443375.6348918751</v>
      </c>
      <c r="O83" s="198">
        <f>data!R62</f>
        <v>9443375.6348918751</v>
      </c>
    </row>
    <row r="84" spans="2:15" ht="15">
      <c r="F84" s="135">
        <f>data!W22</f>
        <v>10</v>
      </c>
      <c r="G84" s="116">
        <f ca="1">data!X22</f>
        <v>42887</v>
      </c>
      <c r="H84" s="106">
        <f>data!Y22</f>
        <v>91299.687231290387</v>
      </c>
      <c r="I84" s="106">
        <f>data!Z22</f>
        <v>70742.645515090771</v>
      </c>
      <c r="J84" s="106">
        <f>data!AA22</f>
        <v>20557.041716199616</v>
      </c>
      <c r="K84" s="106">
        <f>data!AB22</f>
        <v>9308143.4657682981</v>
      </c>
      <c r="N84" s="198">
        <f>data!R63</f>
        <v>9430382.4184748996</v>
      </c>
      <c r="O84" s="198">
        <f>data!R63</f>
        <v>9430382.4184748996</v>
      </c>
    </row>
    <row r="85" spans="2:15" ht="15">
      <c r="F85" s="135">
        <f>data!W23</f>
        <v>11</v>
      </c>
      <c r="G85" s="116">
        <f ca="1">data!X23</f>
        <v>42917</v>
      </c>
      <c r="H85" s="106">
        <f>data!Y23</f>
        <v>91299.687231290387</v>
      </c>
      <c r="I85" s="106">
        <f>data!Z23</f>
        <v>70586.754615409591</v>
      </c>
      <c r="J85" s="106">
        <f>data!AA23</f>
        <v>20712.932615880796</v>
      </c>
      <c r="K85" s="106">
        <f>data!AB23</f>
        <v>9287430.5331524182</v>
      </c>
      <c r="N85" s="198">
        <f>data!R64</f>
        <v>9417290.6701667607</v>
      </c>
      <c r="O85" s="198">
        <f>data!R64</f>
        <v>9417290.6701667607</v>
      </c>
    </row>
    <row r="86" spans="2:15" ht="15">
      <c r="F86" s="135">
        <f>data!W24</f>
        <v>12</v>
      </c>
      <c r="G86" s="116">
        <f ca="1">data!X24</f>
        <v>42948</v>
      </c>
      <c r="H86" s="106">
        <f>data!Y24</f>
        <v>91299.687231290387</v>
      </c>
      <c r="I86" s="106">
        <f>data!Z24</f>
        <v>70429.681543072511</v>
      </c>
      <c r="J86" s="106">
        <f>data!AA24</f>
        <v>20870.005688217876</v>
      </c>
      <c r="K86" s="106">
        <f>data!AB24</f>
        <v>9266560.5274641998</v>
      </c>
      <c r="N86" s="198">
        <f>data!R65</f>
        <v>9404099.6427672859</v>
      </c>
      <c r="O86" s="198">
        <f>data!R65</f>
        <v>9404099.6427672859</v>
      </c>
    </row>
    <row r="87" spans="2:15" ht="15">
      <c r="F87" s="135" t="str">
        <f>data!W25</f>
        <v/>
      </c>
      <c r="G87" s="116" t="str">
        <f>data!X25</f>
        <v/>
      </c>
      <c r="H87" s="106" t="str">
        <f>data!Y25</f>
        <v/>
      </c>
      <c r="I87" s="106" t="str">
        <f>data!Z25</f>
        <v/>
      </c>
      <c r="J87" s="106" t="str">
        <f>data!AA25</f>
        <v/>
      </c>
      <c r="K87" s="106" t="str">
        <f>data!AB25</f>
        <v/>
      </c>
      <c r="N87" s="198">
        <f>data!R66</f>
        <v>9390808.5834100321</v>
      </c>
      <c r="O87" s="198">
        <f>data!R66</f>
        <v>9390808.5834100321</v>
      </c>
    </row>
    <row r="88" spans="2:15" ht="15">
      <c r="F88" s="135" t="str">
        <f>data!W26</f>
        <v/>
      </c>
      <c r="G88" s="116" t="str">
        <f>data!X26</f>
        <v/>
      </c>
      <c r="H88" s="106" t="str">
        <f>data!Y26</f>
        <v/>
      </c>
      <c r="I88" s="106" t="str">
        <f>data!Z26</f>
        <v/>
      </c>
      <c r="J88" s="106" t="str">
        <f>data!AA26</f>
        <v/>
      </c>
      <c r="K88" s="106" t="str">
        <f>data!AB26</f>
        <v/>
      </c>
      <c r="N88" s="198">
        <f>data!R67</f>
        <v>9377416.7335193194</v>
      </c>
      <c r="O88" s="198">
        <f>data!R67</f>
        <v>9377416.7335193194</v>
      </c>
    </row>
    <row r="89" spans="2:15" ht="15">
      <c r="F89" s="135" t="str">
        <f>data!W27</f>
        <v/>
      </c>
      <c r="G89" s="116" t="str">
        <f>data!X27</f>
        <v/>
      </c>
      <c r="H89" s="106" t="str">
        <f>data!Y27</f>
        <v/>
      </c>
      <c r="I89" s="106" t="str">
        <f>data!Z27</f>
        <v/>
      </c>
      <c r="J89" s="106" t="str">
        <f>data!AA27</f>
        <v/>
      </c>
      <c r="K89" s="106" t="str">
        <f>data!AB27</f>
        <v/>
      </c>
      <c r="N89" s="198">
        <f>data!R68</f>
        <v>9363923.3287669346</v>
      </c>
      <c r="O89" s="198">
        <f>data!R68</f>
        <v>9363923.3287669346</v>
      </c>
    </row>
    <row r="90" spans="2:15" ht="15">
      <c r="F90" s="135" t="str">
        <f>data!W28</f>
        <v/>
      </c>
      <c r="G90" s="116" t="str">
        <f>data!X28</f>
        <v/>
      </c>
      <c r="H90" s="106" t="str">
        <f>data!Y28</f>
        <v/>
      </c>
      <c r="I90" s="106" t="str">
        <f>data!Z28</f>
        <v/>
      </c>
      <c r="J90" s="106" t="str">
        <f>data!AA28</f>
        <v/>
      </c>
      <c r="K90" s="106" t="str">
        <f>data!AB28</f>
        <v/>
      </c>
      <c r="N90" s="198">
        <f>data!R69</f>
        <v>9350327.599028511</v>
      </c>
      <c r="O90" s="198">
        <f>data!R69</f>
        <v>9350327.599028511</v>
      </c>
    </row>
    <row r="91" spans="2:15" ht="15">
      <c r="F91" s="135" t="str">
        <f>data!W29</f>
        <v/>
      </c>
      <c r="G91" s="116" t="str">
        <f>data!X29</f>
        <v/>
      </c>
      <c r="H91" s="106" t="str">
        <f>data!Y29</f>
        <v/>
      </c>
      <c r="I91" s="106" t="str">
        <f>data!Z29</f>
        <v/>
      </c>
      <c r="J91" s="106" t="str">
        <f>data!AA29</f>
        <v/>
      </c>
      <c r="K91" s="106" t="str">
        <f>data!AB29</f>
        <v/>
      </c>
      <c r="N91" s="198">
        <f>data!R70</f>
        <v>9336628.7683395706</v>
      </c>
      <c r="O91" s="198">
        <f>data!R70</f>
        <v>9336628.7683395706</v>
      </c>
    </row>
    <row r="92" spans="2:15" ht="15">
      <c r="F92" s="135" t="str">
        <f>data!W30</f>
        <v/>
      </c>
      <c r="G92" s="116" t="str">
        <f>data!X30</f>
        <v/>
      </c>
      <c r="H92" s="106" t="str">
        <f>data!Y30</f>
        <v/>
      </c>
      <c r="I92" s="106" t="str">
        <f>data!Z30</f>
        <v/>
      </c>
      <c r="J92" s="106" t="str">
        <f>data!AA30</f>
        <v/>
      </c>
      <c r="K92" s="106" t="str">
        <f>data!AB30</f>
        <v/>
      </c>
      <c r="N92" s="198">
        <f>data!R71</f>
        <v>9322826.0548512395</v>
      </c>
      <c r="O92" s="198">
        <f>data!R71</f>
        <v>9322826.0548512395</v>
      </c>
    </row>
    <row r="93" spans="2:15" ht="15">
      <c r="F93" s="135" t="str">
        <f>data!W31</f>
        <v/>
      </c>
      <c r="G93" s="116" t="str">
        <f>data!X31</f>
        <v/>
      </c>
      <c r="H93" s="106" t="str">
        <f>data!Y31</f>
        <v/>
      </c>
      <c r="I93" s="106" t="str">
        <f>data!Z31</f>
        <v/>
      </c>
      <c r="J93" s="106" t="str">
        <f>data!AA31</f>
        <v/>
      </c>
      <c r="K93" s="106" t="str">
        <f>data!AB31</f>
        <v/>
      </c>
      <c r="N93" s="198">
        <f>data!R72</f>
        <v>9308918.6707856227</v>
      </c>
      <c r="O93" s="198">
        <f>data!R72</f>
        <v>9308918.6707856227</v>
      </c>
    </row>
    <row r="94" spans="2:15" ht="15">
      <c r="F94" s="135" t="str">
        <f>data!W32</f>
        <v/>
      </c>
      <c r="G94" s="116" t="str">
        <f>data!X32</f>
        <v/>
      </c>
      <c r="H94" s="106" t="str">
        <f>data!Y32</f>
        <v/>
      </c>
      <c r="I94" s="106" t="str">
        <f>data!Z32</f>
        <v/>
      </c>
      <c r="J94" s="106" t="str">
        <f>data!AA32</f>
        <v/>
      </c>
      <c r="K94" s="106" t="str">
        <f>data!AB32</f>
        <v/>
      </c>
      <c r="N94" s="198">
        <f>data!R73</f>
        <v>9294905.8223908413</v>
      </c>
      <c r="O94" s="198">
        <f>data!R73</f>
        <v>9294905.8223908413</v>
      </c>
    </row>
    <row r="95" spans="2:15" ht="15">
      <c r="F95" s="135" t="str">
        <f>data!W33</f>
        <v/>
      </c>
      <c r="G95" s="116" t="str">
        <f>data!X33</f>
        <v/>
      </c>
      <c r="H95" s="106" t="str">
        <f>data!Y33</f>
        <v/>
      </c>
      <c r="I95" s="106" t="str">
        <f>data!Z33</f>
        <v/>
      </c>
      <c r="J95" s="106" t="str">
        <f>data!AA33</f>
        <v/>
      </c>
      <c r="K95" s="106" t="str">
        <f>data!AB33</f>
        <v/>
      </c>
      <c r="N95" s="198">
        <f>data!R74</f>
        <v>9280786.7098957319</v>
      </c>
      <c r="O95" s="198">
        <f>data!R74</f>
        <v>9280786.7098957319</v>
      </c>
    </row>
    <row r="96" spans="2:15" ht="15">
      <c r="F96" s="135" t="str">
        <f>data!W34</f>
        <v/>
      </c>
      <c r="G96" s="116" t="str">
        <f>data!X34</f>
        <v/>
      </c>
      <c r="H96" s="106" t="str">
        <f>data!Y34</f>
        <v/>
      </c>
      <c r="I96" s="106" t="str">
        <f>data!Z34</f>
        <v/>
      </c>
      <c r="J96" s="106" t="str">
        <f>data!AA34</f>
        <v/>
      </c>
      <c r="K96" s="106" t="str">
        <f>data!AB34</f>
        <v/>
      </c>
      <c r="N96" s="198">
        <f>data!R75</f>
        <v>9266560.5274642017</v>
      </c>
      <c r="O96" s="198">
        <f>data!R75</f>
        <v>9266560.5274642017</v>
      </c>
    </row>
    <row r="97" spans="6:15" ht="15">
      <c r="F97" s="135" t="str">
        <f>data!W35</f>
        <v/>
      </c>
      <c r="G97" s="116" t="str">
        <f>data!X35</f>
        <v/>
      </c>
      <c r="H97" s="106" t="str">
        <f>data!Y35</f>
        <v/>
      </c>
      <c r="I97" s="106" t="str">
        <f>data!Z35</f>
        <v/>
      </c>
      <c r="J97" s="106" t="str">
        <f>data!AA35</f>
        <v/>
      </c>
      <c r="K97" s="106" t="str">
        <f>data!AB35</f>
        <v/>
      </c>
      <c r="N97" s="198">
        <f>data!R76</f>
        <v>9252226.4631492328</v>
      </c>
      <c r="O97" s="198">
        <f>data!R76</f>
        <v>9252226.4631492328</v>
      </c>
    </row>
    <row r="98" spans="6:15" ht="15">
      <c r="F98" s="135" t="str">
        <f>data!W36</f>
        <v/>
      </c>
      <c r="G98" s="116" t="str">
        <f>data!X36</f>
        <v/>
      </c>
      <c r="H98" s="106" t="str">
        <f>data!Y36</f>
        <v/>
      </c>
      <c r="I98" s="106" t="str">
        <f>data!Z36</f>
        <v/>
      </c>
      <c r="J98" s="106" t="str">
        <f>data!AA36</f>
        <v/>
      </c>
      <c r="K98" s="106" t="str">
        <f>data!AB36</f>
        <v/>
      </c>
      <c r="N98" s="198">
        <f>data!R77</f>
        <v>9237783.6988465413</v>
      </c>
      <c r="O98" s="198">
        <f>data!R77</f>
        <v>9237783.6988465413</v>
      </c>
    </row>
    <row r="99" spans="6:15" ht="15">
      <c r="F99" s="135" t="str">
        <f>data!W37</f>
        <v/>
      </c>
      <c r="G99" s="116" t="str">
        <f>data!X37</f>
        <v/>
      </c>
      <c r="H99" s="106" t="str">
        <f>data!Y37</f>
        <v/>
      </c>
      <c r="I99" s="106" t="str">
        <f>data!Z37</f>
        <v/>
      </c>
      <c r="J99" s="106" t="str">
        <f>data!AA37</f>
        <v/>
      </c>
      <c r="K99" s="106" t="str">
        <f>data!AB37</f>
        <v/>
      </c>
      <c r="N99" s="198">
        <f>data!R78</f>
        <v>9223231.4102478884</v>
      </c>
      <c r="O99" s="198">
        <f>data!R78</f>
        <v>9223231.4102478884</v>
      </c>
    </row>
    <row r="100" spans="6:15" ht="15">
      <c r="F100" s="135" t="str">
        <f>data!W38</f>
        <v/>
      </c>
      <c r="G100" s="116" t="str">
        <f>data!X38</f>
        <v/>
      </c>
      <c r="H100" s="106" t="str">
        <f>data!Y38</f>
        <v/>
      </c>
      <c r="I100" s="106" t="str">
        <f>data!Z38</f>
        <v/>
      </c>
      <c r="J100" s="106" t="str">
        <f>data!AA38</f>
        <v/>
      </c>
      <c r="K100" s="106" t="str">
        <f>data!AB38</f>
        <v/>
      </c>
      <c r="N100" s="198">
        <f>data!R79</f>
        <v>9208568.7667940296</v>
      </c>
      <c r="O100" s="198">
        <f>data!R79</f>
        <v>9208568.7667940296</v>
      </c>
    </row>
    <row r="101" spans="6:15" ht="15">
      <c r="F101" s="135" t="str">
        <f>data!W39</f>
        <v/>
      </c>
      <c r="G101" s="116" t="str">
        <f>data!X39</f>
        <v/>
      </c>
      <c r="H101" s="106" t="str">
        <f>data!Y39</f>
        <v/>
      </c>
      <c r="I101" s="106" t="str">
        <f>data!Z39</f>
        <v/>
      </c>
      <c r="J101" s="106" t="str">
        <f>data!AA39</f>
        <v/>
      </c>
      <c r="K101" s="106" t="str">
        <f>data!AB39</f>
        <v/>
      </c>
      <c r="N101" s="198">
        <f>data!R80</f>
        <v>9193794.9316273108</v>
      </c>
      <c r="O101" s="198">
        <f>data!R80</f>
        <v>9193794.9316273108</v>
      </c>
    </row>
    <row r="102" spans="6:15" ht="15">
      <c r="F102" s="135" t="str">
        <f>data!W40</f>
        <v/>
      </c>
      <c r="G102" s="116" t="str">
        <f>data!X40</f>
        <v/>
      </c>
      <c r="H102" s="106" t="str">
        <f>data!Y40</f>
        <v/>
      </c>
      <c r="I102" s="106" t="str">
        <f>data!Z40</f>
        <v/>
      </c>
      <c r="J102" s="106" t="str">
        <f>data!AA40</f>
        <v/>
      </c>
      <c r="K102" s="106" t="str">
        <f>data!AB40</f>
        <v/>
      </c>
      <c r="N102" s="198">
        <f>data!R81</f>
        <v>9178909.0615439117</v>
      </c>
      <c r="O102" s="198">
        <f>data!R81</f>
        <v>9178909.0615439117</v>
      </c>
    </row>
    <row r="103" spans="6:15" ht="15">
      <c r="F103" s="135" t="str">
        <f>data!W41</f>
        <v/>
      </c>
      <c r="G103" s="116" t="str">
        <f>data!X41</f>
        <v/>
      </c>
      <c r="H103" s="106" t="str">
        <f>data!Y41</f>
        <v/>
      </c>
      <c r="I103" s="106" t="str">
        <f>data!Z41</f>
        <v/>
      </c>
      <c r="J103" s="106" t="str">
        <f>data!AA41</f>
        <v/>
      </c>
      <c r="K103" s="106" t="str">
        <f>data!AB41</f>
        <v/>
      </c>
      <c r="N103" s="198">
        <f>data!R82</f>
        <v>9163910.3069457132</v>
      </c>
      <c r="O103" s="198">
        <f>data!R82</f>
        <v>9163910.3069457132</v>
      </c>
    </row>
    <row r="104" spans="6:15" ht="15">
      <c r="F104" s="135" t="str">
        <f>data!W42</f>
        <v/>
      </c>
      <c r="G104" s="116" t="str">
        <f>data!X42</f>
        <v/>
      </c>
      <c r="H104" s="106" t="str">
        <f>data!Y42</f>
        <v/>
      </c>
      <c r="I104" s="106" t="str">
        <f>data!Z42</f>
        <v/>
      </c>
      <c r="J104" s="106" t="str">
        <f>data!AA42</f>
        <v/>
      </c>
      <c r="K104" s="106" t="str">
        <f>data!AB42</f>
        <v/>
      </c>
      <c r="N104" s="198">
        <f>data!R83</f>
        <v>9148797.811791813</v>
      </c>
      <c r="O104" s="198">
        <f>data!R83</f>
        <v>9148797.811791813</v>
      </c>
    </row>
    <row r="105" spans="6:15" ht="15">
      <c r="F105" s="135" t="str">
        <f>data!W43</f>
        <v/>
      </c>
      <c r="G105" s="116" t="str">
        <f>data!X43</f>
        <v/>
      </c>
      <c r="H105" s="106" t="str">
        <f>data!Y43</f>
        <v/>
      </c>
      <c r="I105" s="106" t="str">
        <f>data!Z43</f>
        <v/>
      </c>
      <c r="J105" s="106" t="str">
        <f>data!AA43</f>
        <v/>
      </c>
      <c r="K105" s="106" t="str">
        <f>data!AB43</f>
        <v/>
      </c>
      <c r="N105" s="198">
        <f>data!R84</f>
        <v>9133570.7135496624</v>
      </c>
      <c r="O105" s="198">
        <f>data!R84</f>
        <v>9133570.7135496624</v>
      </c>
    </row>
    <row r="106" spans="6:15" ht="15">
      <c r="F106" s="135" t="str">
        <f>data!W44</f>
        <v/>
      </c>
      <c r="G106" s="116" t="str">
        <f>data!X44</f>
        <v/>
      </c>
      <c r="H106" s="106" t="str">
        <f>data!Y44</f>
        <v/>
      </c>
      <c r="I106" s="106" t="str">
        <f>data!Z44</f>
        <v/>
      </c>
      <c r="J106" s="106" t="str">
        <f>data!AA44</f>
        <v/>
      </c>
      <c r="K106" s="106" t="str">
        <f>data!AB44</f>
        <v/>
      </c>
      <c r="N106" s="198">
        <f>data!R85</f>
        <v>9118228.1431458406</v>
      </c>
      <c r="O106" s="198">
        <f>data!R85</f>
        <v>9118228.1431458406</v>
      </c>
    </row>
    <row r="107" spans="6:15" ht="15">
      <c r="F107" s="135" t="str">
        <f>data!W45</f>
        <v/>
      </c>
      <c r="G107" s="116" t="str">
        <f>data!X45</f>
        <v/>
      </c>
      <c r="H107" s="106" t="str">
        <f>data!Y45</f>
        <v/>
      </c>
      <c r="I107" s="106" t="str">
        <f>data!Z45</f>
        <v/>
      </c>
      <c r="J107" s="106" t="str">
        <f>data!AA45</f>
        <v/>
      </c>
      <c r="K107" s="106" t="str">
        <f>data!AB45</f>
        <v/>
      </c>
      <c r="N107" s="198">
        <f>data!R86</f>
        <v>9102769.2249164581</v>
      </c>
      <c r="O107" s="198">
        <f>data!R86</f>
        <v>9102769.2249164581</v>
      </c>
    </row>
    <row r="108" spans="6:15" ht="15">
      <c r="F108" s="135" t="str">
        <f>data!W46</f>
        <v/>
      </c>
      <c r="G108" s="116" t="str">
        <f>data!X46</f>
        <v/>
      </c>
      <c r="H108" s="106" t="str">
        <f>data!Y46</f>
        <v/>
      </c>
      <c r="I108" s="106" t="str">
        <f>data!Z46</f>
        <v/>
      </c>
      <c r="J108" s="106" t="str">
        <f>data!AA46</f>
        <v/>
      </c>
      <c r="K108" s="106" t="str">
        <f>data!AB46</f>
        <v/>
      </c>
      <c r="N108" s="198">
        <f>data!R87</f>
        <v>9087193.0765571687</v>
      </c>
      <c r="O108" s="198">
        <f>data!R87</f>
        <v>9087193.0765571687</v>
      </c>
    </row>
    <row r="109" spans="6:15" ht="15">
      <c r="F109" s="135" t="str">
        <f>data!W47</f>
        <v/>
      </c>
      <c r="G109" s="116" t="str">
        <f>data!X47</f>
        <v/>
      </c>
      <c r="H109" s="106" t="str">
        <f>data!Y47</f>
        <v/>
      </c>
      <c r="I109" s="106" t="str">
        <f>data!Z47</f>
        <v/>
      </c>
      <c r="J109" s="106" t="str">
        <f>data!AA47</f>
        <v/>
      </c>
      <c r="K109" s="106" t="str">
        <f>data!AB47</f>
        <v/>
      </c>
      <c r="N109" s="198">
        <f>data!R88</f>
        <v>9071498.8090728205</v>
      </c>
      <c r="O109" s="198">
        <f>data!R88</f>
        <v>9071498.8090728205</v>
      </c>
    </row>
    <row r="110" spans="6:15" ht="15.75" thickBot="1">
      <c r="F110" s="136" t="str">
        <f>data!W48</f>
        <v/>
      </c>
      <c r="G110" s="137" t="str">
        <f>data!X48</f>
        <v/>
      </c>
      <c r="H110" s="138" t="str">
        <f>data!Y48</f>
        <v/>
      </c>
      <c r="I110" s="138" t="str">
        <f>data!Z48</f>
        <v/>
      </c>
      <c r="J110" s="138" t="str">
        <f>data!AA48</f>
        <v/>
      </c>
      <c r="K110" s="106" t="str">
        <f>data!AB48</f>
        <v/>
      </c>
      <c r="N110" s="198">
        <f>data!R89</f>
        <v>9055685.5267267171</v>
      </c>
      <c r="O110" s="198">
        <f>data!R89</f>
        <v>9055685.5267267171</v>
      </c>
    </row>
    <row r="111" spans="6:15">
      <c r="N111" s="198">
        <f>data!R90</f>
        <v>9039752.3269894887</v>
      </c>
      <c r="O111" s="198">
        <f>data!R90</f>
        <v>9039752.3269894887</v>
      </c>
    </row>
    <row r="112" spans="6:15">
      <c r="N112" s="198">
        <f>data!R91</f>
        <v>9023698.3004875854</v>
      </c>
      <c r="O112" s="198">
        <f>data!R91</f>
        <v>9023698.3004875854</v>
      </c>
    </row>
    <row r="113" spans="14:15">
      <c r="N113" s="198">
        <f>data!R92</f>
        <v>9007522.530951377</v>
      </c>
      <c r="O113" s="198">
        <f>data!R92</f>
        <v>9007522.530951377</v>
      </c>
    </row>
    <row r="114" spans="14:15">
      <c r="N114" s="198">
        <f>data!R93</f>
        <v>8991224.0951628517</v>
      </c>
      <c r="O114" s="198">
        <f>data!R93</f>
        <v>8991224.0951628517</v>
      </c>
    </row>
    <row r="115" spans="14:15">
      <c r="N115" s="198">
        <f>data!R94</f>
        <v>8974802.0629029311</v>
      </c>
      <c r="O115" s="198">
        <f>data!R94</f>
        <v>8974802.0629029311</v>
      </c>
    </row>
    <row r="116" spans="14:15">
      <c r="N116" s="198">
        <f>data!R95</f>
        <v>8958255.4968983717</v>
      </c>
      <c r="O116" s="198">
        <f>data!R95</f>
        <v>8958255.4968983717</v>
      </c>
    </row>
    <row r="117" spans="14:15">
      <c r="N117" s="198">
        <f>data!R96</f>
        <v>8941583.4527682792</v>
      </c>
      <c r="O117" s="198">
        <f>data!R96</f>
        <v>8941583.4527682792</v>
      </c>
    </row>
    <row r="118" spans="14:15">
      <c r="N118" s="198">
        <f>data!R97</f>
        <v>8924784.9789701998</v>
      </c>
      <c r="O118" s="198">
        <f>data!R97</f>
        <v>8924784.9789701998</v>
      </c>
    </row>
    <row r="119" spans="14:15">
      <c r="N119" s="198">
        <f>data!R98</f>
        <v>8907859.1167458184</v>
      </c>
      <c r="O119" s="198">
        <f>data!R98</f>
        <v>8907859.1167458184</v>
      </c>
    </row>
    <row r="120" spans="14:15">
      <c r="N120" s="198">
        <f>data!R99</f>
        <v>8890804.9000662342</v>
      </c>
      <c r="O120" s="198">
        <f>data!R99</f>
        <v>8890804.9000662342</v>
      </c>
    </row>
    <row r="121" spans="14:15">
      <c r="N121" s="198">
        <f>data!R100</f>
        <v>8873621.35557683</v>
      </c>
      <c r="O121" s="198">
        <f>data!R100</f>
        <v>8873621.35557683</v>
      </c>
    </row>
    <row r="122" spans="14:15">
      <c r="N122" s="198">
        <f>data!R101</f>
        <v>8856307.5025417153</v>
      </c>
      <c r="O122" s="198">
        <f>data!R101</f>
        <v>8856307.5025417153</v>
      </c>
    </row>
    <row r="123" spans="14:15">
      <c r="N123" s="198">
        <f>data!R102</f>
        <v>8838862.3527877498</v>
      </c>
      <c r="O123" s="198">
        <f>data!R102</f>
        <v>8838862.3527877498</v>
      </c>
    </row>
    <row r="124" spans="14:15">
      <c r="N124" s="198">
        <f>data!R103</f>
        <v>8821284.9106481504</v>
      </c>
      <c r="O124" s="198">
        <f>data!R103</f>
        <v>8821284.9106481504</v>
      </c>
    </row>
    <row r="125" spans="14:15">
      <c r="N125" s="198">
        <f>data!R104</f>
        <v>8803574.1729056593</v>
      </c>
      <c r="O125" s="198">
        <f>data!R104</f>
        <v>8803574.1729056593</v>
      </c>
    </row>
    <row r="126" spans="14:15">
      <c r="N126" s="198">
        <f>data!R105</f>
        <v>8785729.1287352871</v>
      </c>
      <c r="O126" s="198">
        <f>data!R105</f>
        <v>8785729.1287352871</v>
      </c>
    </row>
    <row r="127" spans="14:15">
      <c r="N127" s="198">
        <f>data!R106</f>
        <v>8767748.7596466243</v>
      </c>
      <c r="O127" s="198">
        <f>data!R106</f>
        <v>8767748.7596466243</v>
      </c>
    </row>
    <row r="128" spans="14:15">
      <c r="N128" s="198">
        <f>data!R107</f>
        <v>8749632.0394257046</v>
      </c>
      <c r="O128" s="198">
        <f>data!R107</f>
        <v>8749632.0394257046</v>
      </c>
    </row>
    <row r="129" spans="14:15">
      <c r="N129" s="198">
        <f>data!R108</f>
        <v>8731377.9340764433</v>
      </c>
      <c r="O129" s="198">
        <f>data!R108</f>
        <v>8731377.9340764433</v>
      </c>
    </row>
    <row r="130" spans="14:15">
      <c r="N130" s="198">
        <f>data!R109</f>
        <v>8712985.4017616175</v>
      </c>
      <c r="O130" s="198">
        <f>data!R109</f>
        <v>8712985.4017616175</v>
      </c>
    </row>
    <row r="131" spans="14:15">
      <c r="N131" s="198">
        <f>data!R110</f>
        <v>8694453.3927434031</v>
      </c>
      <c r="O131" s="198">
        <f>data!R110</f>
        <v>8694453.3927434031</v>
      </c>
    </row>
    <row r="132" spans="14:15">
      <c r="N132" s="198">
        <f>data!R111</f>
        <v>8675780.8493234683</v>
      </c>
      <c r="O132" s="198">
        <f>data!R111</f>
        <v>8675780.8493234683</v>
      </c>
    </row>
    <row r="133" spans="14:15">
      <c r="N133" s="198">
        <f>data!R112</f>
        <v>8656966.7057825979</v>
      </c>
      <c r="O133" s="198">
        <f>data!R112</f>
        <v>8656966.7057825979</v>
      </c>
    </row>
    <row r="134" spans="14:15">
      <c r="N134" s="198">
        <f>data!R113</f>
        <v>8638009.888319876</v>
      </c>
      <c r="O134" s="198">
        <f>data!R113</f>
        <v>8638009.888319876</v>
      </c>
    </row>
    <row r="135" spans="14:15">
      <c r="N135" s="198">
        <f>data!R114</f>
        <v>8618909.3149913959</v>
      </c>
      <c r="O135" s="198">
        <f>data!R114</f>
        <v>8618909.3149913959</v>
      </c>
    </row>
    <row r="136" spans="14:15">
      <c r="N136" s="198">
        <f>data!R115</f>
        <v>8599663.8956485074</v>
      </c>
      <c r="O136" s="198">
        <f>data!R115</f>
        <v>8599663.8956485074</v>
      </c>
    </row>
    <row r="137" spans="14:15">
      <c r="N137" s="198">
        <f>data!R116</f>
        <v>8580272.5318756029</v>
      </c>
      <c r="O137" s="198">
        <f>data!R116</f>
        <v>8580272.5318756029</v>
      </c>
    </row>
    <row r="138" spans="14:15">
      <c r="N138" s="198">
        <f>data!R117</f>
        <v>8560734.1169274207</v>
      </c>
      <c r="O138" s="198">
        <f>data!R117</f>
        <v>8560734.1169274207</v>
      </c>
    </row>
    <row r="139" spans="14:15">
      <c r="N139" s="198">
        <f>data!R118</f>
        <v>8541047.5356658809</v>
      </c>
      <c r="O139" s="198">
        <f>data!R118</f>
        <v>8541047.5356658809</v>
      </c>
    </row>
    <row r="140" spans="14:15">
      <c r="N140" s="198">
        <f>data!R119</f>
        <v>8521211.6644964404</v>
      </c>
      <c r="O140" s="198">
        <f>data!R119</f>
        <v>8521211.6644964404</v>
      </c>
    </row>
    <row r="141" spans="14:15">
      <c r="N141" s="198">
        <f>data!R120</f>
        <v>8501225.3713039663</v>
      </c>
      <c r="O141" s="198">
        <f>data!R120</f>
        <v>8501225.3713039663</v>
      </c>
    </row>
    <row r="142" spans="14:15">
      <c r="N142" s="198">
        <f>data!R121</f>
        <v>8481087.5153881162</v>
      </c>
      <c r="O142" s="198">
        <f>data!R121</f>
        <v>8481087.5153881162</v>
      </c>
    </row>
    <row r="143" spans="14:15">
      <c r="N143" s="198">
        <f>data!R122</f>
        <v>8460796.947398236</v>
      </c>
      <c r="O143" s="198">
        <f>data!R122</f>
        <v>8460796.947398236</v>
      </c>
    </row>
    <row r="144" spans="14:15">
      <c r="N144" s="198">
        <f>data!R123</f>
        <v>8440352.509267766</v>
      </c>
      <c r="O144" s="198">
        <f>data!R123</f>
        <v>8440352.509267766</v>
      </c>
    </row>
    <row r="145" spans="14:15">
      <c r="N145" s="198">
        <f>data!R124</f>
        <v>8419753.0341481399</v>
      </c>
      <c r="O145" s="198">
        <f>data!R124</f>
        <v>8419753.0341481399</v>
      </c>
    </row>
    <row r="146" spans="14:15">
      <c r="N146" s="198">
        <f>data!R125</f>
        <v>8398997.3463421911</v>
      </c>
      <c r="O146" s="198">
        <f>data!R125</f>
        <v>8398997.3463421911</v>
      </c>
    </row>
    <row r="147" spans="14:15">
      <c r="N147" s="198">
        <f>data!R126</f>
        <v>8378084.2612370467</v>
      </c>
      <c r="O147" s="198">
        <f>data!R126</f>
        <v>8378084.2612370467</v>
      </c>
    </row>
    <row r="148" spans="14:15">
      <c r="N148" s="198">
        <f>data!R127</f>
        <v>8357012.5852365214</v>
      </c>
      <c r="O148" s="198">
        <f>data!R127</f>
        <v>8357012.5852365214</v>
      </c>
    </row>
    <row r="149" spans="14:15">
      <c r="N149" s="198">
        <f>data!R128</f>
        <v>8335781.1156929927</v>
      </c>
      <c r="O149" s="198">
        <f>data!R128</f>
        <v>8335781.1156929927</v>
      </c>
    </row>
    <row r="150" spans="14:15">
      <c r="N150" s="198">
        <f>data!R129</f>
        <v>8314388.6408387581</v>
      </c>
      <c r="O150" s="198">
        <f>data!R129</f>
        <v>8314388.6408387581</v>
      </c>
    </row>
    <row r="151" spans="14:15">
      <c r="N151" s="198">
        <f>data!R130</f>
        <v>8292833.9397168793</v>
      </c>
      <c r="O151" s="198">
        <f>data!R130</f>
        <v>8292833.9397168793</v>
      </c>
    </row>
    <row r="152" spans="14:15">
      <c r="N152" s="198">
        <f>data!R131</f>
        <v>8271115.7821114929</v>
      </c>
      <c r="O152" s="198">
        <f>data!R131</f>
        <v>8271115.7821114929</v>
      </c>
    </row>
    <row r="153" spans="14:15">
      <c r="N153" s="198">
        <f>data!R132</f>
        <v>8249232.9284775993</v>
      </c>
      <c r="O153" s="198">
        <f>data!R132</f>
        <v>8249232.9284775993</v>
      </c>
    </row>
    <row r="154" spans="14:15">
      <c r="N154" s="198">
        <f>data!R133</f>
        <v>8227184.1298703151</v>
      </c>
      <c r="O154" s="198">
        <f>data!R133</f>
        <v>8227184.1298703151</v>
      </c>
    </row>
    <row r="155" spans="14:15">
      <c r="N155" s="198">
        <f>data!R134</f>
        <v>8204968.1278735921</v>
      </c>
      <c r="O155" s="198">
        <f>data!R134</f>
        <v>8204968.1278735921</v>
      </c>
    </row>
    <row r="156" spans="14:15">
      <c r="N156" s="198">
        <f>data!R135</f>
        <v>8182583.6545283943</v>
      </c>
      <c r="O156" s="198">
        <f>data!R135</f>
        <v>8182583.6545283943</v>
      </c>
    </row>
    <row r="157" spans="14:15">
      <c r="N157" s="198">
        <f>data!R136</f>
        <v>8160029.4322603289</v>
      </c>
      <c r="O157" s="198">
        <f>data!R136</f>
        <v>8160029.4322603289</v>
      </c>
    </row>
    <row r="158" spans="14:15">
      <c r="N158" s="198">
        <f>data!R137</f>
        <v>8137304.1738067307</v>
      </c>
      <c r="O158" s="198">
        <f>data!R137</f>
        <v>8137304.1738067307</v>
      </c>
    </row>
    <row r="159" spans="14:15">
      <c r="N159" s="198">
        <f>data!R138</f>
        <v>8114406.5821431922</v>
      </c>
      <c r="O159" s="198">
        <f>data!R138</f>
        <v>8114406.5821431922</v>
      </c>
    </row>
    <row r="160" spans="14:15">
      <c r="N160" s="198">
        <f>data!R139</f>
        <v>8091335.3504095385</v>
      </c>
      <c r="O160" s="198">
        <f>data!R139</f>
        <v>8091335.3504095385</v>
      </c>
    </row>
    <row r="161" spans="14:15">
      <c r="N161" s="198">
        <f>data!R140</f>
        <v>8068089.1618352383</v>
      </c>
      <c r="O161" s="198">
        <f>data!R140</f>
        <v>8068089.1618352383</v>
      </c>
    </row>
    <row r="162" spans="14:15">
      <c r="N162" s="198">
        <f>data!R141</f>
        <v>8044666.6896642493</v>
      </c>
      <c r="O162" s="198">
        <f>data!R141</f>
        <v>8044666.6896642493</v>
      </c>
    </row>
    <row r="163" spans="14:15">
      <c r="N163" s="198">
        <f>data!R142</f>
        <v>8021066.5970792975</v>
      </c>
      <c r="O163" s="198">
        <f>data!R142</f>
        <v>8021066.5970792975</v>
      </c>
    </row>
    <row r="164" spans="14:15">
      <c r="N164" s="198">
        <f>data!R143</f>
        <v>7997287.5371255763</v>
      </c>
      <c r="O164" s="198">
        <f>data!R143</f>
        <v>7997287.5371255763</v>
      </c>
    </row>
    <row r="165" spans="14:15">
      <c r="N165" s="198">
        <f>data!R144</f>
        <v>7973328.1526338728</v>
      </c>
      <c r="O165" s="198">
        <f>data!R144</f>
        <v>7973328.1526338728</v>
      </c>
    </row>
    <row r="166" spans="14:15">
      <c r="N166" s="198">
        <f>data!R145</f>
        <v>7949187.0761431074</v>
      </c>
      <c r="O166" s="198">
        <f>data!R145</f>
        <v>7949187.0761431074</v>
      </c>
    </row>
    <row r="167" spans="14:15">
      <c r="N167" s="198">
        <f>data!R146</f>
        <v>7924862.9298222866</v>
      </c>
      <c r="O167" s="198">
        <f>data!R146</f>
        <v>7924862.9298222866</v>
      </c>
    </row>
    <row r="168" spans="14:15">
      <c r="N168" s="198">
        <f>data!R147</f>
        <v>7900354.3253918663</v>
      </c>
      <c r="O168" s="198">
        <f>data!R147</f>
        <v>7900354.3253918663</v>
      </c>
    </row>
    <row r="169" spans="14:15">
      <c r="N169" s="198">
        <f>data!R148</f>
        <v>7875659.8640445154</v>
      </c>
      <c r="O169" s="198">
        <f>data!R148</f>
        <v>7875659.8640445154</v>
      </c>
    </row>
    <row r="170" spans="14:15">
      <c r="N170" s="198">
        <f>data!R149</f>
        <v>7850778.1363652805</v>
      </c>
      <c r="O170" s="198">
        <f>data!R149</f>
        <v>7850778.1363652805</v>
      </c>
    </row>
    <row r="171" spans="14:15">
      <c r="N171" s="198">
        <f>data!R150</f>
        <v>7825707.7222511442</v>
      </c>
      <c r="O171" s="198">
        <f>data!R150</f>
        <v>7825707.7222511442</v>
      </c>
    </row>
    <row r="172" spans="14:15">
      <c r="N172" s="198">
        <f>data!R151</f>
        <v>7800447.1908299765</v>
      </c>
      <c r="O172" s="198">
        <f>data!R151</f>
        <v>7800447.1908299765</v>
      </c>
    </row>
    <row r="173" spans="14:15">
      <c r="N173" s="198">
        <f>data!R152</f>
        <v>7774995.1003788644</v>
      </c>
      <c r="O173" s="198">
        <f>data!R152</f>
        <v>7774995.1003788644</v>
      </c>
    </row>
    <row r="174" spans="14:15">
      <c r="N174" s="198">
        <f>data!R153</f>
        <v>7749349.9982418315</v>
      </c>
      <c r="O174" s="198">
        <f>data!R153</f>
        <v>7749349.9982418315</v>
      </c>
    </row>
    <row r="175" spans="14:15">
      <c r="N175" s="198">
        <f>data!R154</f>
        <v>7723510.4207469262</v>
      </c>
      <c r="O175" s="198">
        <f>data!R154</f>
        <v>7723510.4207469262</v>
      </c>
    </row>
    <row r="176" spans="14:15">
      <c r="N176" s="198">
        <f>data!R155</f>
        <v>7697474.8931226842</v>
      </c>
      <c r="O176" s="198">
        <f>data!R155</f>
        <v>7697474.8931226842</v>
      </c>
    </row>
    <row r="177" spans="14:15">
      <c r="N177" s="198">
        <f>data!R156</f>
        <v>7671241.9294139585</v>
      </c>
      <c r="O177" s="198">
        <f>data!R156</f>
        <v>7671241.9294139585</v>
      </c>
    </row>
    <row r="178" spans="14:15">
      <c r="N178" s="198">
        <f>data!R157</f>
        <v>7644810.0323971082</v>
      </c>
      <c r="O178" s="198">
        <f>data!R157</f>
        <v>7644810.0323971082</v>
      </c>
    </row>
    <row r="179" spans="14:15">
      <c r="N179" s="198">
        <f>data!R158</f>
        <v>7618177.6934945472</v>
      </c>
      <c r="O179" s="198">
        <f>data!R158</f>
        <v>7618177.6934945472</v>
      </c>
    </row>
    <row r="180" spans="14:15">
      <c r="N180" s="198">
        <f>data!R159</f>
        <v>7591343.3926886413</v>
      </c>
      <c r="O180" s="198">
        <f>data!R159</f>
        <v>7591343.3926886413</v>
      </c>
    </row>
    <row r="181" spans="14:15">
      <c r="N181" s="198">
        <f>data!R160</f>
        <v>7564305.5984349577</v>
      </c>
      <c r="O181" s="198">
        <f>data!R160</f>
        <v>7564305.5984349577</v>
      </c>
    </row>
    <row r="182" spans="14:15">
      <c r="N182" s="198">
        <f>data!R161</f>
        <v>7537062.7675748505</v>
      </c>
      <c r="O182" s="198">
        <f>data!R161</f>
        <v>7537062.7675748505</v>
      </c>
    </row>
    <row r="183" spans="14:15">
      <c r="N183" s="198">
        <f>data!R162</f>
        <v>7509613.345247387</v>
      </c>
      <c r="O183" s="198">
        <f>data!R162</f>
        <v>7509613.345247387</v>
      </c>
    </row>
    <row r="184" spans="14:15">
      <c r="N184" s="198">
        <f>data!R163</f>
        <v>7481955.7648006072</v>
      </c>
      <c r="O184" s="198">
        <f>data!R163</f>
        <v>7481955.7648006072</v>
      </c>
    </row>
    <row r="185" spans="14:15">
      <c r="N185" s="198">
        <f>data!R164</f>
        <v>7454088.4477021061</v>
      </c>
      <c r="O185" s="198">
        <f>data!R164</f>
        <v>7454088.4477021061</v>
      </c>
    </row>
    <row r="186" spans="14:15">
      <c r="N186" s="198">
        <f>data!R165</f>
        <v>7426009.8034489406</v>
      </c>
      <c r="O186" s="198">
        <f>data!R165</f>
        <v>7426009.8034489406</v>
      </c>
    </row>
    <row r="187" spans="14:15">
      <c r="N187" s="198">
        <f>data!R166</f>
        <v>7397718.2294768561</v>
      </c>
      <c r="O187" s="198">
        <f>data!R166</f>
        <v>7397718.2294768561</v>
      </c>
    </row>
    <row r="188" spans="14:15">
      <c r="N188" s="198">
        <f>data!R167</f>
        <v>7369212.1110688159</v>
      </c>
      <c r="O188" s="198">
        <f>data!R167</f>
        <v>7369212.1110688159</v>
      </c>
    </row>
    <row r="189" spans="14:15">
      <c r="N189" s="198">
        <f>data!R168</f>
        <v>7340489.8212628486</v>
      </c>
      <c r="O189" s="198">
        <f>data!R168</f>
        <v>7340489.8212628486</v>
      </c>
    </row>
    <row r="190" spans="14:15">
      <c r="N190" s="198">
        <f>data!R169</f>
        <v>7311549.720759186</v>
      </c>
      <c r="O190" s="198">
        <f>data!R169</f>
        <v>7311549.720759186</v>
      </c>
    </row>
    <row r="191" spans="14:15">
      <c r="N191" s="198">
        <f>data!R170</f>
        <v>7282390.157826704</v>
      </c>
      <c r="O191" s="198">
        <f>data!R170</f>
        <v>7282390.157826704</v>
      </c>
    </row>
    <row r="192" spans="14:15">
      <c r="N192" s="198">
        <f>data!R171</f>
        <v>7253009.4682086501</v>
      </c>
      <c r="O192" s="198">
        <f>data!R171</f>
        <v>7253009.4682086501</v>
      </c>
    </row>
    <row r="193" spans="14:15">
      <c r="N193" s="198">
        <f>data!R172</f>
        <v>7223405.9750276599</v>
      </c>
      <c r="O193" s="198">
        <f>data!R172</f>
        <v>7223405.9750276599</v>
      </c>
    </row>
    <row r="194" spans="14:15">
      <c r="N194" s="198">
        <f>data!R173</f>
        <v>7193577.9886900466</v>
      </c>
      <c r="O194" s="198">
        <f>data!R173</f>
        <v>7193577.9886900466</v>
      </c>
    </row>
    <row r="195" spans="14:15">
      <c r="N195" s="198">
        <f>data!R174</f>
        <v>7163523.806789373</v>
      </c>
      <c r="O195" s="198">
        <f>data!R174</f>
        <v>7163523.806789373</v>
      </c>
    </row>
    <row r="196" spans="14:15">
      <c r="N196" s="198">
        <f>data!R175</f>
        <v>7133241.7140092868</v>
      </c>
      <c r="O196" s="198">
        <f>data!R175</f>
        <v>7133241.7140092868</v>
      </c>
    </row>
    <row r="197" spans="14:15">
      <c r="N197" s="198">
        <f>data!R176</f>
        <v>7102729.9820256177</v>
      </c>
      <c r="O197" s="198">
        <f>data!R176</f>
        <v>7102729.9820256177</v>
      </c>
    </row>
    <row r="198" spans="14:15">
      <c r="N198" s="198">
        <f>data!R177</f>
        <v>7071986.8694077395</v>
      </c>
      <c r="O198" s="198">
        <f>data!R177</f>
        <v>7071986.8694077395</v>
      </c>
    </row>
    <row r="199" spans="14:15">
      <c r="N199" s="198">
        <f>data!R178</f>
        <v>7041010.6215191754</v>
      </c>
      <c r="O199" s="198">
        <f>data!R178</f>
        <v>7041010.6215191754</v>
      </c>
    </row>
    <row r="200" spans="14:15">
      <c r="N200" s="198">
        <f>data!R179</f>
        <v>7009799.4704174567</v>
      </c>
      <c r="O200" s="198">
        <f>data!R179</f>
        <v>7009799.4704174567</v>
      </c>
    </row>
    <row r="201" spans="14:15">
      <c r="N201" s="198">
        <f>data!R180</f>
        <v>6978351.6347532161</v>
      </c>
      <c r="O201" s="198">
        <f>data!R180</f>
        <v>6978351.6347532161</v>
      </c>
    </row>
    <row r="202" spans="14:15">
      <c r="N202" s="198">
        <f>data!R181</f>
        <v>6946665.3196685221</v>
      </c>
      <c r="O202" s="198">
        <f>data!R181</f>
        <v>6946665.3196685221</v>
      </c>
    </row>
    <row r="203" spans="14:15">
      <c r="N203" s="198">
        <f>data!R182</f>
        <v>6914738.716694436</v>
      </c>
      <c r="O203" s="198">
        <f>data!R182</f>
        <v>6914738.716694436</v>
      </c>
    </row>
    <row r="204" spans="14:15">
      <c r="N204" s="198">
        <f>data!R183</f>
        <v>6882570.0036477959</v>
      </c>
      <c r="O204" s="198">
        <f>data!R183</f>
        <v>6882570.0036477959</v>
      </c>
    </row>
    <row r="205" spans="14:15">
      <c r="N205" s="198">
        <f>data!R184</f>
        <v>6850157.3445272194</v>
      </c>
      <c r="O205" s="198">
        <f>data!R184</f>
        <v>6850157.3445272194</v>
      </c>
    </row>
    <row r="206" spans="14:15">
      <c r="N206" s="198">
        <f>data!R185</f>
        <v>6817498.8894083118</v>
      </c>
      <c r="O206" s="198">
        <f>data!R185</f>
        <v>6817498.8894083118</v>
      </c>
    </row>
    <row r="207" spans="14:15">
      <c r="N207" s="198">
        <f>data!R186</f>
        <v>6784592.7743380852</v>
      </c>
      <c r="O207" s="198">
        <f>data!R186</f>
        <v>6784592.7743380852</v>
      </c>
    </row>
    <row r="208" spans="14:15">
      <c r="N208" s="198">
        <f>data!R187</f>
        <v>6751437.1212285766</v>
      </c>
      <c r="O208" s="198">
        <f>data!R187</f>
        <v>6751437.1212285766</v>
      </c>
    </row>
    <row r="209" spans="14:15">
      <c r="N209" s="198">
        <f>data!R188</f>
        <v>6718030.0377496537</v>
      </c>
      <c r="O209" s="198">
        <f>data!R188</f>
        <v>6718030.0377496537</v>
      </c>
    </row>
    <row r="210" spans="14:15">
      <c r="N210" s="198">
        <f>data!R189</f>
        <v>6684369.6172210155</v>
      </c>
      <c r="O210" s="198">
        <f>data!R189</f>
        <v>6684369.6172210155</v>
      </c>
    </row>
    <row r="211" spans="14:15">
      <c r="N211" s="198">
        <f>data!R190</f>
        <v>6650453.9385033688</v>
      </c>
      <c r="O211" s="198">
        <f>data!R190</f>
        <v>6650453.9385033688</v>
      </c>
    </row>
    <row r="212" spans="14:15">
      <c r="N212" s="198">
        <f>data!R191</f>
        <v>6616281.0658887802</v>
      </c>
      <c r="O212" s="198">
        <f>data!R191</f>
        <v>6616281.0658887802</v>
      </c>
    </row>
    <row r="213" spans="14:15">
      <c r="N213" s="198">
        <f>data!R192</f>
        <v>6581849.0489901975</v>
      </c>
      <c r="O213" s="198">
        <f>data!R192</f>
        <v>6581849.0489901975</v>
      </c>
    </row>
    <row r="214" spans="14:15">
      <c r="N214" s="198">
        <f>data!R193</f>
        <v>6547155.922630134</v>
      </c>
      <c r="O214" s="198">
        <f>data!R193</f>
        <v>6547155.922630134</v>
      </c>
    </row>
    <row r="215" spans="14:15">
      <c r="N215" s="198">
        <f>data!R194</f>
        <v>6512199.7067285068</v>
      </c>
      <c r="O215" s="198">
        <f>data!R194</f>
        <v>6512199.7067285068</v>
      </c>
    </row>
    <row r="216" spans="14:15">
      <c r="N216" s="198">
        <f>data!R195</f>
        <v>6476978.4061896252</v>
      </c>
      <c r="O216" s="198">
        <f>data!R195</f>
        <v>6476978.4061896252</v>
      </c>
    </row>
    <row r="217" spans="14:15">
      <c r="N217" s="198">
        <f>data!R196</f>
        <v>6441490.0107883234</v>
      </c>
      <c r="O217" s="198">
        <f>data!R196</f>
        <v>6441490.0107883234</v>
      </c>
    </row>
    <row r="218" spans="14:15">
      <c r="N218" s="198">
        <f>data!R197</f>
        <v>6405732.4950552285</v>
      </c>
      <c r="O218" s="198">
        <f>data!R197</f>
        <v>6405732.4950552285</v>
      </c>
    </row>
    <row r="219" spans="14:15">
      <c r="N219" s="198">
        <f>data!R198</f>
        <v>6369703.8181611579</v>
      </c>
      <c r="O219" s="198">
        <f>data!R198</f>
        <v>6369703.8181611579</v>
      </c>
    </row>
    <row r="220" spans="14:15">
      <c r="N220" s="198">
        <f>data!R199</f>
        <v>6333401.9238006407</v>
      </c>
      <c r="O220" s="198">
        <f>data!R199</f>
        <v>6333401.9238006407</v>
      </c>
    </row>
    <row r="221" spans="14:15">
      <c r="N221" s="198">
        <f>data!R200</f>
        <v>6296824.7400745563</v>
      </c>
      <c r="O221" s="198">
        <f>data!R200</f>
        <v>6296824.7400745563</v>
      </c>
    </row>
    <row r="222" spans="14:15">
      <c r="N222" s="198">
        <f>data!R201</f>
        <v>6259970.1793718822</v>
      </c>
      <c r="O222" s="198">
        <f>data!R201</f>
        <v>6259970.1793718822</v>
      </c>
    </row>
    <row r="223" spans="14:15">
      <c r="N223" s="198">
        <f>data!R202</f>
        <v>6222836.1382505465</v>
      </c>
      <c r="O223" s="198">
        <f>data!R202</f>
        <v>6222836.1382505465</v>
      </c>
    </row>
    <row r="224" spans="14:15">
      <c r="N224" s="198">
        <f>data!R203</f>
        <v>6185420.4973173738</v>
      </c>
      <c r="O224" s="198">
        <f>data!R203</f>
        <v>6185420.4973173738</v>
      </c>
    </row>
    <row r="225" spans="14:15">
      <c r="N225" s="198">
        <f>data!R204</f>
        <v>6147721.1211071247</v>
      </c>
      <c r="O225" s="198">
        <f>data!R204</f>
        <v>6147721.1211071247</v>
      </c>
    </row>
    <row r="226" spans="14:15">
      <c r="N226" s="198">
        <f>data!R205</f>
        <v>6109735.8579606144</v>
      </c>
      <c r="O226" s="198">
        <f>data!R205</f>
        <v>6109735.8579606144</v>
      </c>
    </row>
    <row r="227" spans="14:15">
      <c r="N227" s="198">
        <f>data!R206</f>
        <v>6071462.5399019094</v>
      </c>
      <c r="O227" s="198">
        <f>data!R206</f>
        <v>6071462.5399019094</v>
      </c>
    </row>
    <row r="228" spans="14:15">
      <c r="N228" s="198">
        <f>data!R207</f>
        <v>6032898.9825145928</v>
      </c>
      <c r="O228" s="198">
        <f>data!R207</f>
        <v>6032898.9825145928</v>
      </c>
    </row>
    <row r="229" spans="14:15">
      <c r="N229" s="198">
        <f>data!R208</f>
        <v>5994042.9848170895</v>
      </c>
      <c r="O229" s="198">
        <f>data!R208</f>
        <v>5994042.9848170895</v>
      </c>
    </row>
    <row r="230" spans="14:15">
      <c r="N230" s="198">
        <f>data!R209</f>
        <v>5954892.3291370468</v>
      </c>
      <c r="O230" s="198">
        <f>data!R209</f>
        <v>5954892.3291370468</v>
      </c>
    </row>
    <row r="231" spans="14:15">
      <c r="N231" s="198">
        <f>data!R210</f>
        <v>5915444.7809847631</v>
      </c>
      <c r="O231" s="198">
        <f>data!R210</f>
        <v>5915444.7809847631</v>
      </c>
    </row>
    <row r="232" spans="14:15">
      <c r="N232" s="198">
        <f>data!R211</f>
        <v>5875698.0889256578</v>
      </c>
      <c r="O232" s="198">
        <f>data!R211</f>
        <v>5875698.0889256578</v>
      </c>
    </row>
    <row r="233" spans="14:15">
      <c r="N233" s="198">
        <f>data!R212</f>
        <v>5835649.9844517717</v>
      </c>
      <c r="O233" s="198">
        <f>data!R212</f>
        <v>5835649.9844517717</v>
      </c>
    </row>
    <row r="234" spans="14:15">
      <c r="N234" s="198">
        <f>data!R213</f>
        <v>5795298.1818522913</v>
      </c>
      <c r="O234" s="198">
        <f>data!R213</f>
        <v>5795298.1818522913</v>
      </c>
    </row>
    <row r="235" spans="14:15">
      <c r="N235" s="198">
        <f>data!R214</f>
        <v>5754640.3780830987</v>
      </c>
      <c r="O235" s="198">
        <f>data!R214</f>
        <v>5754640.3780830987</v>
      </c>
    </row>
    <row r="236" spans="14:15">
      <c r="N236" s="198">
        <f>data!R215</f>
        <v>5713674.2526353225</v>
      </c>
      <c r="O236" s="198">
        <f>data!R215</f>
        <v>5713674.2526353225</v>
      </c>
    </row>
    <row r="237" spans="14:15">
      <c r="N237" s="198">
        <f>data!R216</f>
        <v>5672397.4674029006</v>
      </c>
      <c r="O237" s="198">
        <f>data!R216</f>
        <v>5672397.4674029006</v>
      </c>
    </row>
    <row r="238" spans="14:15">
      <c r="N238" s="198">
        <f>data!R217</f>
        <v>5630807.6665491331</v>
      </c>
      <c r="O238" s="198">
        <f>data!R217</f>
        <v>5630807.6665491331</v>
      </c>
    </row>
    <row r="239" spans="14:15">
      <c r="N239" s="198">
        <f>data!R218</f>
        <v>5588902.4763722243</v>
      </c>
      <c r="O239" s="198">
        <f>data!R218</f>
        <v>5588902.4763722243</v>
      </c>
    </row>
    <row r="240" spans="14:15">
      <c r="N240" s="198">
        <f>data!R219</f>
        <v>5546679.5051698079</v>
      </c>
      <c r="O240" s="198">
        <f>data!R219</f>
        <v>5546679.5051698079</v>
      </c>
    </row>
    <row r="241" spans="14:15">
      <c r="N241" s="198">
        <f>data!R220</f>
        <v>5504136.3431024393</v>
      </c>
      <c r="O241" s="198">
        <f>data!R220</f>
        <v>5504136.3431024393</v>
      </c>
    </row>
    <row r="242" spans="14:15">
      <c r="N242" s="198">
        <f>data!R221</f>
        <v>5461270.5620560599</v>
      </c>
      <c r="O242" s="198">
        <f>data!R221</f>
        <v>5461270.5620560599</v>
      </c>
    </row>
    <row r="243" spans="14:15">
      <c r="N243" s="198">
        <f>data!R222</f>
        <v>5418079.7155034123</v>
      </c>
      <c r="O243" s="198">
        <f>data!R222</f>
        <v>5418079.7155034123</v>
      </c>
    </row>
    <row r="244" spans="14:15">
      <c r="N244" s="198">
        <f>data!R223</f>
        <v>5374561.3383644074</v>
      </c>
      <c r="O244" s="198">
        <f>data!R223</f>
        <v>5374561.3383644074</v>
      </c>
    </row>
    <row r="245" spans="14:15">
      <c r="N245" s="198">
        <f>data!R224</f>
        <v>5330712.946865431</v>
      </c>
      <c r="O245" s="198">
        <f>data!R224</f>
        <v>5330712.946865431</v>
      </c>
    </row>
    <row r="246" spans="14:15">
      <c r="N246" s="198">
        <f>data!R225</f>
        <v>5286532.0383975878</v>
      </c>
      <c r="O246" s="198">
        <f>data!R225</f>
        <v>5286532.0383975878</v>
      </c>
    </row>
    <row r="247" spans="14:15">
      <c r="N247" s="198">
        <f>data!R226</f>
        <v>5242016.0913738636</v>
      </c>
      <c r="O247" s="198">
        <f>data!R226</f>
        <v>5242016.0913738636</v>
      </c>
    </row>
    <row r="248" spans="14:15">
      <c r="N248" s="198">
        <f>data!R227</f>
        <v>5197162.565085209</v>
      </c>
      <c r="O248" s="198">
        <f>data!R227</f>
        <v>5197162.565085209</v>
      </c>
    </row>
    <row r="249" spans="14:15">
      <c r="N249" s="198">
        <f>data!R228</f>
        <v>5151968.8995555323</v>
      </c>
      <c r="O249" s="198">
        <f>data!R228</f>
        <v>5151968.8995555323</v>
      </c>
    </row>
    <row r="250" spans="14:15">
      <c r="N250" s="198">
        <f>data!R229</f>
        <v>5106432.5153955892</v>
      </c>
      <c r="O250" s="198">
        <f>data!R229</f>
        <v>5106432.5153955892</v>
      </c>
    </row>
    <row r="251" spans="14:15">
      <c r="N251" s="198">
        <f>data!R230</f>
        <v>5060550.8136557667</v>
      </c>
      <c r="O251" s="198">
        <f>data!R230</f>
        <v>5060550.8136557667</v>
      </c>
    </row>
    <row r="252" spans="14:15">
      <c r="N252" s="198">
        <f>data!R231</f>
        <v>5014321.1756777503</v>
      </c>
      <c r="O252" s="198">
        <f>data!R231</f>
        <v>5014321.1756777503</v>
      </c>
    </row>
    <row r="253" spans="14:15">
      <c r="N253" s="198">
        <f>data!R232</f>
        <v>4967740.9629450673</v>
      </c>
      <c r="O253" s="198">
        <f>data!R232</f>
        <v>4967740.9629450673</v>
      </c>
    </row>
    <row r="254" spans="14:15">
      <c r="N254" s="198">
        <f>data!R233</f>
        <v>4920807.5169324949</v>
      </c>
      <c r="O254" s="198">
        <f>data!R233</f>
        <v>4920807.5169324949</v>
      </c>
    </row>
    <row r="255" spans="14:15">
      <c r="N255" s="198">
        <f>data!R234</f>
        <v>4873518.158954327</v>
      </c>
      <c r="O255" s="198">
        <f>data!R234</f>
        <v>4873518.158954327</v>
      </c>
    </row>
    <row r="256" spans="14:15">
      <c r="N256" s="198">
        <f>data!R235</f>
        <v>4825870.1900114911</v>
      </c>
      <c r="O256" s="198">
        <f>data!R235</f>
        <v>4825870.1900114911</v>
      </c>
    </row>
    <row r="257" spans="14:15">
      <c r="N257" s="198">
        <f>data!R236</f>
        <v>4777860.8906375058</v>
      </c>
      <c r="O257" s="198">
        <f>data!R236</f>
        <v>4777860.8906375058</v>
      </c>
    </row>
    <row r="258" spans="14:15">
      <c r="N258" s="198">
        <f>data!R237</f>
        <v>4729487.5207432676</v>
      </c>
      <c r="O258" s="198">
        <f>data!R237</f>
        <v>4729487.5207432676</v>
      </c>
    </row>
    <row r="259" spans="14:15">
      <c r="N259" s="198">
        <f>data!R238</f>
        <v>4680747.3194606649</v>
      </c>
      <c r="O259" s="198">
        <f>data!R238</f>
        <v>4680747.3194606649</v>
      </c>
    </row>
    <row r="260" spans="14:15">
      <c r="N260" s="198">
        <f>data!R239</f>
        <v>4631637.5049850019</v>
      </c>
      <c r="O260" s="198">
        <f>data!R239</f>
        <v>4631637.5049850019</v>
      </c>
    </row>
    <row r="261" spans="14:15">
      <c r="N261" s="198">
        <f>data!R240</f>
        <v>4582155.2744162325</v>
      </c>
      <c r="O261" s="198">
        <f>data!R240</f>
        <v>4582155.2744162325</v>
      </c>
    </row>
    <row r="262" spans="14:15">
      <c r="N262" s="198">
        <f>data!R241</f>
        <v>4532297.8035989832</v>
      </c>
      <c r="O262" s="198">
        <f>data!R241</f>
        <v>4532297.8035989832</v>
      </c>
    </row>
    <row r="263" spans="14:15">
      <c r="N263" s="198">
        <f>data!R242</f>
        <v>4482062.2469613692</v>
      </c>
      <c r="O263" s="198">
        <f>data!R242</f>
        <v>4482062.2469613692</v>
      </c>
    </row>
    <row r="264" spans="14:15">
      <c r="N264" s="198">
        <f>data!R243</f>
        <v>4431445.7373525873</v>
      </c>
      <c r="O264" s="198">
        <f>data!R243</f>
        <v>4431445.7373525873</v>
      </c>
    </row>
    <row r="265" spans="14:15">
      <c r="N265" s="198">
        <f>data!R244</f>
        <v>4380445.3858792717</v>
      </c>
      <c r="O265" s="198">
        <f>data!R244</f>
        <v>4380445.3858792717</v>
      </c>
    </row>
    <row r="266" spans="14:15">
      <c r="N266" s="198">
        <f>data!R245</f>
        <v>4329058.281740617</v>
      </c>
      <c r="O266" s="198">
        <f>data!R245</f>
        <v>4329058.281740617</v>
      </c>
    </row>
    <row r="267" spans="14:15">
      <c r="N267" s="198">
        <f>data!R246</f>
        <v>4277281.4920622436</v>
      </c>
      <c r="O267" s="198">
        <f>data!R246</f>
        <v>4277281.4920622436</v>
      </c>
    </row>
    <row r="268" spans="14:15">
      <c r="N268" s="198">
        <f>data!R247</f>
        <v>4225112.06172881</v>
      </c>
      <c r="O268" s="198">
        <f>data!R247</f>
        <v>4225112.06172881</v>
      </c>
    </row>
    <row r="269" spans="14:15">
      <c r="N269" s="198">
        <f>data!R248</f>
        <v>4172547.0132153472</v>
      </c>
      <c r="O269" s="198">
        <f>data!R248</f>
        <v>4172547.0132153472</v>
      </c>
    </row>
    <row r="270" spans="14:15">
      <c r="N270" s="198">
        <f>data!R249</f>
        <v>4119583.3464173242</v>
      </c>
      <c r="O270" s="198">
        <f>data!R249</f>
        <v>4119583.3464173242</v>
      </c>
    </row>
    <row r="271" spans="14:15">
      <c r="N271" s="198">
        <f>data!R250</f>
        <v>4066218.0384794162</v>
      </c>
      <c r="O271" s="198">
        <f>data!R250</f>
        <v>4066218.0384794162</v>
      </c>
    </row>
    <row r="272" spans="14:15">
      <c r="N272" s="198">
        <f>data!R251</f>
        <v>4012448.043622979</v>
      </c>
      <c r="O272" s="198">
        <f>data!R251</f>
        <v>4012448.043622979</v>
      </c>
    </row>
    <row r="273" spans="14:15">
      <c r="N273" s="198">
        <f>data!R252</f>
        <v>3958270.2929722141</v>
      </c>
      <c r="O273" s="198">
        <f>data!R252</f>
        <v>3958270.2929722141</v>
      </c>
    </row>
    <row r="274" spans="14:15">
      <c r="N274" s="198">
        <f>data!R253</f>
        <v>3903681.694379014</v>
      </c>
      <c r="O274" s="198">
        <f>data!R253</f>
        <v>3903681.694379014</v>
      </c>
    </row>
    <row r="275" spans="14:15">
      <c r="N275" s="198">
        <f>data!R254</f>
        <v>3848679.1322464822</v>
      </c>
      <c r="O275" s="198">
        <f>data!R254</f>
        <v>3848679.1322464822</v>
      </c>
    </row>
    <row r="276" spans="14:15">
      <c r="N276" s="198">
        <f>data!R255</f>
        <v>3793259.467351112</v>
      </c>
      <c r="O276" s="198">
        <f>data!R255</f>
        <v>3793259.467351112</v>
      </c>
    </row>
    <row r="277" spans="14:15">
      <c r="N277" s="198">
        <f>data!R256</f>
        <v>3737419.5366636184</v>
      </c>
      <c r="O277" s="198">
        <f>data!R256</f>
        <v>3737419.5366636184</v>
      </c>
    </row>
    <row r="278" spans="14:15">
      <c r="N278" s="198">
        <f>data!R257</f>
        <v>3681156.1531684115</v>
      </c>
      <c r="O278" s="198">
        <f>data!R257</f>
        <v>3681156.1531684115</v>
      </c>
    </row>
    <row r="279" spans="14:15">
      <c r="N279" s="198">
        <f>data!R258</f>
        <v>3624466.1056816992</v>
      </c>
      <c r="O279" s="198">
        <f>data!R258</f>
        <v>3624466.1056816992</v>
      </c>
    </row>
    <row r="280" spans="14:15">
      <c r="N280" s="198">
        <f>data!R259</f>
        <v>3567346.1586682126</v>
      </c>
      <c r="O280" s="198">
        <f>data!R259</f>
        <v>3567346.1586682126</v>
      </c>
    </row>
    <row r="281" spans="14:15">
      <c r="N281" s="198">
        <f>data!R260</f>
        <v>3509793.0520565407</v>
      </c>
      <c r="O281" s="198">
        <f>data!R260</f>
        <v>3509793.0520565407</v>
      </c>
    </row>
    <row r="282" spans="14:15">
      <c r="N282" s="198">
        <f>data!R261</f>
        <v>3451803.5010530637</v>
      </c>
      <c r="O282" s="198">
        <f>data!R261</f>
        <v>3451803.5010530637</v>
      </c>
    </row>
    <row r="283" spans="14:15">
      <c r="N283" s="198">
        <f>data!R262</f>
        <v>3393374.1959544765</v>
      </c>
      <c r="O283" s="198">
        <f>data!R262</f>
        <v>3393374.1959544765</v>
      </c>
    </row>
    <row r="284" spans="14:15">
      <c r="N284" s="198">
        <f>data!R263</f>
        <v>3334501.801958892</v>
      </c>
      <c r="O284" s="198">
        <f>data!R263</f>
        <v>3334501.801958892</v>
      </c>
    </row>
    <row r="285" spans="14:15">
      <c r="N285" s="198">
        <f>data!R264</f>
        <v>3275182.9589755074</v>
      </c>
      <c r="O285" s="198">
        <f>data!R264</f>
        <v>3275182.9589755074</v>
      </c>
    </row>
    <row r="286" spans="14:15">
      <c r="N286" s="198">
        <f>data!R265</f>
        <v>3215414.2814328321</v>
      </c>
      <c r="O286" s="198">
        <f>data!R265</f>
        <v>3215414.2814328321</v>
      </c>
    </row>
    <row r="287" spans="14:15">
      <c r="N287" s="198">
        <f>data!R266</f>
        <v>3155192.3580854582</v>
      </c>
      <c r="O287" s="198">
        <f>data!R266</f>
        <v>3155192.3580854582</v>
      </c>
    </row>
    <row r="288" spans="14:15">
      <c r="N288" s="198">
        <f>data!R267</f>
        <v>3094513.7518193671</v>
      </c>
      <c r="O288" s="198">
        <f>data!R267</f>
        <v>3094513.7518193671</v>
      </c>
    </row>
    <row r="289" spans="14:15">
      <c r="N289" s="198">
        <f>data!R268</f>
        <v>3033374.9994557579</v>
      </c>
      <c r="O289" s="198">
        <f>data!R268</f>
        <v>3033374.9994557579</v>
      </c>
    </row>
    <row r="290" spans="14:15">
      <c r="N290" s="198">
        <f>data!R269</f>
        <v>2971772.6115533914</v>
      </c>
      <c r="O290" s="198">
        <f>data!R269</f>
        <v>2971772.6115533914</v>
      </c>
    </row>
    <row r="291" spans="14:15">
      <c r="N291" s="198">
        <f>data!R270</f>
        <v>2909703.0722094318</v>
      </c>
      <c r="O291" s="198">
        <f>data!R270</f>
        <v>2909703.0722094318</v>
      </c>
    </row>
    <row r="292" spans="14:15">
      <c r="N292" s="198">
        <f>data!R271</f>
        <v>2847162.8388587805</v>
      </c>
      <c r="O292" s="198">
        <f>data!R271</f>
        <v>2847162.8388587805</v>
      </c>
    </row>
    <row r="293" spans="14:15">
      <c r="N293" s="198">
        <f>data!R272</f>
        <v>2784148.3420718866</v>
      </c>
      <c r="O293" s="198">
        <f>data!R272</f>
        <v>2784148.3420718866</v>
      </c>
    </row>
    <row r="294" spans="14:15">
      <c r="N294" s="198">
        <f>data!R273</f>
        <v>2720655.9853510256</v>
      </c>
      <c r="O294" s="198">
        <f>data!R273</f>
        <v>2720655.9853510256</v>
      </c>
    </row>
    <row r="295" spans="14:15">
      <c r="N295" s="198">
        <f>data!R274</f>
        <v>2656682.1449250313</v>
      </c>
      <c r="O295" s="198">
        <f>data!R274</f>
        <v>2656682.1449250313</v>
      </c>
    </row>
    <row r="296" spans="14:15">
      <c r="N296" s="198">
        <f>data!R275</f>
        <v>2592223.1695424733</v>
      </c>
      <c r="O296" s="198">
        <f>data!R275</f>
        <v>2592223.1695424733</v>
      </c>
    </row>
    <row r="297" spans="14:15">
      <c r="N297" s="198">
        <f>data!R276</f>
        <v>2527275.3802632643</v>
      </c>
      <c r="O297" s="198">
        <f>data!R276</f>
        <v>2527275.3802632643</v>
      </c>
    </row>
    <row r="298" spans="14:15">
      <c r="N298" s="198">
        <f>data!R277</f>
        <v>2461835.0702486881</v>
      </c>
      <c r="O298" s="198">
        <f>data!R277</f>
        <v>2461835.0702486881</v>
      </c>
    </row>
    <row r="299" spans="14:15">
      <c r="N299" s="198">
        <f>data!R278</f>
        <v>2395898.5045498344</v>
      </c>
      <c r="O299" s="198">
        <f>data!R278</f>
        <v>2395898.5045498344</v>
      </c>
    </row>
    <row r="300" spans="14:15">
      <c r="N300" s="198">
        <f>data!R279</f>
        <v>2329461.9198944313</v>
      </c>
      <c r="O300" s="198">
        <f>data!R279</f>
        <v>2329461.9198944313</v>
      </c>
    </row>
    <row r="301" spans="14:15">
      <c r="N301" s="198">
        <f>data!R280</f>
        <v>2262521.5244720578</v>
      </c>
      <c r="O301" s="198">
        <f>data!R280</f>
        <v>2262521.5244720578</v>
      </c>
    </row>
    <row r="302" spans="14:15">
      <c r="N302" s="198">
        <f>data!R281</f>
        <v>2195073.4977177316</v>
      </c>
      <c r="O302" s="198">
        <f>data!R281</f>
        <v>2195073.4977177316</v>
      </c>
    </row>
    <row r="303" spans="14:15">
      <c r="N303" s="198">
        <f>data!R282</f>
        <v>2127113.9900938519</v>
      </c>
      <c r="O303" s="198">
        <f>data!R282</f>
        <v>2127113.9900938519</v>
      </c>
    </row>
    <row r="304" spans="14:15">
      <c r="N304" s="198">
        <f>data!R283</f>
        <v>2058639.1228704909</v>
      </c>
      <c r="O304" s="198">
        <f>data!R283</f>
        <v>2058639.1228704909</v>
      </c>
    </row>
    <row r="305" spans="14:15">
      <c r="N305" s="198">
        <f>data!R284</f>
        <v>1989644.9879040194</v>
      </c>
      <c r="O305" s="198">
        <f>data!R284</f>
        <v>1989644.9879040194</v>
      </c>
    </row>
    <row r="306" spans="14:15">
      <c r="N306" s="198">
        <f>data!R285</f>
        <v>1920127.6474140522</v>
      </c>
      <c r="O306" s="198">
        <f>data!R285</f>
        <v>1920127.6474140522</v>
      </c>
    </row>
    <row r="307" spans="14:15">
      <c r="N307" s="198">
        <f>data!R286</f>
        <v>1850083.1337587028</v>
      </c>
      <c r="O307" s="198">
        <f>data!R286</f>
        <v>1850083.1337587028</v>
      </c>
    </row>
    <row r="308" spans="14:15">
      <c r="N308" s="198">
        <f>data!R287</f>
        <v>1779507.4492081336</v>
      </c>
      <c r="O308" s="198">
        <f>data!R287</f>
        <v>1779507.4492081336</v>
      </c>
    </row>
    <row r="309" spans="14:15">
      <c r="N309" s="198">
        <f>data!R288</f>
        <v>1708396.5657163893</v>
      </c>
      <c r="O309" s="198">
        <f>data!R288</f>
        <v>1708396.5657163893</v>
      </c>
    </row>
    <row r="310" spans="14:15">
      <c r="N310" s="198">
        <f>data!R289</f>
        <v>1636746.4246914992</v>
      </c>
      <c r="O310" s="198">
        <f>data!R289</f>
        <v>1636746.4246914992</v>
      </c>
    </row>
    <row r="311" spans="14:15">
      <c r="N311" s="198">
        <f>data!R290</f>
        <v>1564552.936763837</v>
      </c>
      <c r="O311" s="198">
        <f>data!R290</f>
        <v>1564552.936763837</v>
      </c>
    </row>
    <row r="312" spans="14:15">
      <c r="N312" s="198">
        <f>data!R291</f>
        <v>1491811.9815527233</v>
      </c>
      <c r="O312" s="198">
        <f>data!R291</f>
        <v>1491811.9815527233</v>
      </c>
    </row>
    <row r="313" spans="14:15">
      <c r="N313" s="198">
        <f>data!R292</f>
        <v>1418519.4074312588</v>
      </c>
      <c r="O313" s="198">
        <f>data!R292</f>
        <v>1418519.4074312588</v>
      </c>
    </row>
    <row r="314" spans="14:15">
      <c r="N314" s="198">
        <f>data!R293</f>
        <v>1344671.0312893731</v>
      </c>
      <c r="O314" s="198">
        <f>data!R293</f>
        <v>1344671.0312893731</v>
      </c>
    </row>
    <row r="315" spans="14:15">
      <c r="N315" s="198">
        <f>data!R294</f>
        <v>1270262.6382950782</v>
      </c>
      <c r="O315" s="198">
        <f>data!R294</f>
        <v>1270262.6382950782</v>
      </c>
    </row>
    <row r="316" spans="14:15">
      <c r="N316" s="198">
        <f>data!R295</f>
        <v>1195289.9816539099</v>
      </c>
      <c r="O316" s="198">
        <f>data!R295</f>
        <v>1195289.9816539099</v>
      </c>
    </row>
    <row r="317" spans="14:15">
      <c r="N317" s="198">
        <f>data!R296</f>
        <v>1119748.7823665461</v>
      </c>
      <c r="O317" s="198">
        <f>data!R296</f>
        <v>1119748.7823665461</v>
      </c>
    </row>
    <row r="318" spans="14:15">
      <c r="N318" s="198">
        <f>data!R297</f>
        <v>1043634.7289845864</v>
      </c>
      <c r="O318" s="198">
        <f>data!R297</f>
        <v>1043634.7289845864</v>
      </c>
    </row>
    <row r="319" spans="14:15">
      <c r="N319" s="198">
        <f>data!R298</f>
        <v>966943.47736448015</v>
      </c>
      <c r="O319" s="198">
        <f>data!R298</f>
        <v>966943.47736448015</v>
      </c>
    </row>
    <row r="320" spans="14:15">
      <c r="N320" s="198">
        <f>data!R299</f>
        <v>889670.65041958808</v>
      </c>
      <c r="O320" s="198">
        <f>data!R299</f>
        <v>889670.65041958808</v>
      </c>
    </row>
    <row r="321" spans="14:15">
      <c r="N321" s="198">
        <f>data!R300</f>
        <v>811811.83787036396</v>
      </c>
      <c r="O321" s="198">
        <f>data!R300</f>
        <v>811811.83787036396</v>
      </c>
    </row>
    <row r="322" spans="14:15">
      <c r="N322" s="198">
        <f>data!R301</f>
        <v>733362.59599264152</v>
      </c>
      <c r="O322" s="198">
        <f>data!R301</f>
        <v>733362.59599264152</v>
      </c>
    </row>
    <row r="323" spans="14:15">
      <c r="N323" s="198">
        <f>data!R302</f>
        <v>654318.44736401306</v>
      </c>
      <c r="O323" s="198">
        <f>data!R302</f>
        <v>654318.44736401306</v>
      </c>
    </row>
    <row r="324" spans="14:15">
      <c r="N324" s="198">
        <f>data!R303</f>
        <v>574674.88060828415</v>
      </c>
      <c r="O324" s="198">
        <f>data!R303</f>
        <v>574674.88060828415</v>
      </c>
    </row>
    <row r="325" spans="14:15">
      <c r="N325" s="198">
        <f>data!R304</f>
        <v>494427.35013799096</v>
      </c>
      <c r="O325" s="198">
        <f>data!R304</f>
        <v>494427.35013799096</v>
      </c>
    </row>
    <row r="326" spans="14:15">
      <c r="N326" s="198">
        <f>data!R305</f>
        <v>413571.2758949647</v>
      </c>
      <c r="O326" s="198">
        <f>data!R305</f>
        <v>413571.2758949647</v>
      </c>
    </row>
    <row r="327" spans="14:15">
      <c r="N327" s="198">
        <f>data!R306</f>
        <v>332102.0430889288</v>
      </c>
      <c r="O327" s="198">
        <f>data!R306</f>
        <v>332102.0430889288</v>
      </c>
    </row>
    <row r="328" spans="14:15">
      <c r="N328" s="198">
        <f>data!R307</f>
        <v>250015.0019341138</v>
      </c>
      <c r="O328" s="198">
        <f>data!R307</f>
        <v>250015.0019341138</v>
      </c>
    </row>
    <row r="329" spans="14:15">
      <c r="N329" s="198">
        <f>data!R308</f>
        <v>167305.46738387481</v>
      </c>
      <c r="O329" s="198">
        <f>data!R308</f>
        <v>167305.46738387481</v>
      </c>
    </row>
    <row r="330" spans="14:15">
      <c r="N330" s="198">
        <f>data!R309</f>
        <v>83968.718863296497</v>
      </c>
      <c r="O330" s="198">
        <f>data!R309</f>
        <v>83968.718863296497</v>
      </c>
    </row>
    <row r="331" spans="14:15">
      <c r="N331" s="198">
        <f>data!R310</f>
        <v>-2.2954191081225872E-7</v>
      </c>
      <c r="O331" s="198">
        <f>data!R310</f>
        <v>-2.2954191081225872E-7</v>
      </c>
    </row>
  </sheetData>
  <sheetProtection password="98EC" sheet="1" objects="1" scenarios="1"/>
  <dataValidations count="3">
    <dataValidation type="list" allowBlank="1" showInputMessage="1" showErrorMessage="1" sqref="E66">
      <formula1>$O$29:$O$331</formula1>
    </dataValidation>
    <dataValidation type="list" allowBlank="1" showInputMessage="1" showErrorMessage="1" sqref="E38">
      <formula1>$N$29:$N$331</formula1>
    </dataValidation>
    <dataValidation type="list" allowBlank="1" showInputMessage="1" showErrorMessage="1" sqref="E54">
      <formula1>"6,9,12,15,18,24,30,36"</formula1>
    </dataValidation>
  </dataValidations>
  <hyperlinks>
    <hyperlink ref="R33" r:id="rId1"/>
    <hyperlink ref="S38" r:id="rId2"/>
  </hyperlinks>
  <pageMargins left="0.7" right="0.7" top="0.75" bottom="0.75" header="0.3" footer="0.3"/>
  <pageSetup orientation="portrait" horizontalDpi="300" verticalDpi="300" r:id="rId3"/>
  <drawing r:id="rId4"/>
</worksheet>
</file>

<file path=xl/worksheets/sheet3.xml><?xml version="1.0" encoding="utf-8"?>
<worksheet xmlns="http://schemas.openxmlformats.org/spreadsheetml/2006/main" xmlns:r="http://schemas.openxmlformats.org/officeDocument/2006/relationships">
  <dimension ref="A1:BB312"/>
  <sheetViews>
    <sheetView topLeftCell="S1" workbookViewId="0">
      <selection activeCell="U17" sqref="U17"/>
    </sheetView>
  </sheetViews>
  <sheetFormatPr defaultRowHeight="15"/>
  <cols>
    <col min="1" max="1" width="9.140625" style="101" hidden="1" customWidth="1"/>
    <col min="2" max="2" width="15.7109375" style="101" hidden="1" customWidth="1"/>
    <col min="3" max="3" width="15.42578125" style="101" hidden="1" customWidth="1"/>
    <col min="4" max="5" width="16.42578125" style="101" hidden="1" customWidth="1"/>
    <col min="6" max="6" width="12.7109375" style="101" hidden="1" customWidth="1"/>
    <col min="7" max="13" width="9.140625" style="101" hidden="1" customWidth="1"/>
    <col min="14" max="14" width="11.7109375" style="101" hidden="1" customWidth="1"/>
    <col min="15" max="15" width="15.7109375" style="101" hidden="1" customWidth="1"/>
    <col min="16" max="16" width="15.42578125" style="101" hidden="1" customWidth="1"/>
    <col min="17" max="17" width="18.28515625" style="101" hidden="1" customWidth="1"/>
    <col min="18" max="18" width="16.42578125" style="101" hidden="1" customWidth="1"/>
    <col min="19" max="19" width="38.42578125" style="101" bestFit="1" customWidth="1"/>
    <col min="20" max="21" width="16.42578125" style="101" customWidth="1"/>
    <col min="22" max="22" width="13.7109375" style="101" customWidth="1"/>
    <col min="23" max="23" width="12.42578125" style="101" bestFit="1" customWidth="1"/>
    <col min="24" max="24" width="11.7109375" style="101" customWidth="1"/>
    <col min="25" max="25" width="13.28515625" style="101" bestFit="1" customWidth="1"/>
    <col min="26" max="26" width="9.5703125" style="101" customWidth="1"/>
    <col min="27" max="27" width="10.7109375" style="101" bestFit="1" customWidth="1"/>
    <col min="28" max="28" width="12.7109375" style="101" customWidth="1"/>
    <col min="29" max="29" width="12.5703125" style="101" customWidth="1"/>
    <col min="30" max="30" width="6.140625" style="101" bestFit="1" customWidth="1"/>
    <col min="31" max="31" width="11.7109375" style="110" customWidth="1"/>
    <col min="32" max="32" width="12.5703125" style="101" customWidth="1"/>
    <col min="33" max="33" width="6.140625" style="101" bestFit="1" customWidth="1"/>
    <col min="34" max="34" width="12.7109375" style="101" customWidth="1"/>
    <col min="35" max="35" width="13.28515625" style="101" customWidth="1"/>
    <col min="36" max="36" width="8.7109375" style="101" customWidth="1"/>
    <col min="37" max="38" width="13.42578125" style="101" customWidth="1"/>
    <col min="39" max="39" width="8.7109375" style="101" customWidth="1"/>
    <col min="40" max="40" width="12.7109375" style="101" customWidth="1"/>
    <col min="41" max="41" width="12.5703125" style="101" customWidth="1"/>
    <col min="42" max="42" width="9.140625" style="101"/>
    <col min="43" max="43" width="14.85546875" style="101" customWidth="1"/>
    <col min="44" max="44" width="12.5703125" style="101" hidden="1" customWidth="1"/>
    <col min="45" max="46" width="9.140625" style="101" hidden="1" customWidth="1"/>
    <col min="47" max="49" width="9.140625" style="101"/>
    <col min="50" max="50" width="14.42578125" style="101" customWidth="1"/>
    <col min="51" max="51" width="21.7109375" style="101" customWidth="1"/>
    <col min="52" max="52" width="13.85546875" style="101" customWidth="1"/>
    <col min="53" max="16384" width="9.140625" style="101"/>
  </cols>
  <sheetData>
    <row r="1" spans="1:52" ht="15.75" thickBot="1">
      <c r="U1" s="152" t="s">
        <v>104</v>
      </c>
      <c r="V1" s="153"/>
      <c r="W1" s="166"/>
      <c r="X1" s="166"/>
      <c r="Y1" s="156" t="s">
        <v>98</v>
      </c>
      <c r="Z1" s="157"/>
      <c r="AA1" s="158"/>
      <c r="AB1" s="167"/>
      <c r="AC1" s="109"/>
    </row>
    <row r="2" spans="1:52" ht="15.75" thickBot="1">
      <c r="T2" s="156" t="s">
        <v>105</v>
      </c>
      <c r="U2" s="157"/>
      <c r="V2" s="158"/>
      <c r="W2" s="166"/>
      <c r="X2" s="166"/>
      <c r="Y2" s="159" t="s">
        <v>99</v>
      </c>
      <c r="Z2" s="160"/>
      <c r="AA2" s="161"/>
      <c r="AB2" s="168"/>
      <c r="AC2" s="112"/>
      <c r="AD2" s="119" t="s">
        <v>86</v>
      </c>
      <c r="AE2" s="120" t="s">
        <v>85</v>
      </c>
      <c r="AF2" s="126" t="s">
        <v>83</v>
      </c>
      <c r="AG2" s="119" t="s">
        <v>86</v>
      </c>
      <c r="AH2" s="120" t="s">
        <v>85</v>
      </c>
      <c r="AI2" s="126" t="s">
        <v>83</v>
      </c>
      <c r="AJ2" s="119" t="s">
        <v>86</v>
      </c>
      <c r="AK2" s="120" t="s">
        <v>85</v>
      </c>
      <c r="AL2" s="126" t="s">
        <v>83</v>
      </c>
      <c r="AM2" s="119" t="s">
        <v>86</v>
      </c>
      <c r="AN2" s="120" t="s">
        <v>85</v>
      </c>
      <c r="AO2" s="126" t="s">
        <v>83</v>
      </c>
      <c r="AP2" s="119" t="s">
        <v>86</v>
      </c>
      <c r="AQ2" s="120" t="s">
        <v>85</v>
      </c>
    </row>
    <row r="3" spans="1:52" ht="18" customHeight="1" thickBot="1">
      <c r="S3" s="101" t="s">
        <v>124</v>
      </c>
      <c r="T3" s="154" t="s">
        <v>80</v>
      </c>
      <c r="U3" s="155"/>
      <c r="V3" s="155"/>
      <c r="W3" s="103"/>
      <c r="X3" s="103"/>
      <c r="Y3" s="162" t="s">
        <v>100</v>
      </c>
      <c r="Z3" s="163"/>
      <c r="AA3" s="164"/>
      <c r="AD3" s="121"/>
      <c r="AE3" s="122"/>
      <c r="AF3" s="126" t="s">
        <v>84</v>
      </c>
      <c r="AG3" s="121"/>
      <c r="AH3" s="122"/>
      <c r="AI3" s="126" t="s">
        <v>84</v>
      </c>
      <c r="AJ3" s="121"/>
      <c r="AK3" s="122"/>
      <c r="AL3" s="126" t="s">
        <v>84</v>
      </c>
      <c r="AM3" s="121"/>
      <c r="AN3" s="122"/>
      <c r="AO3" s="126" t="s">
        <v>84</v>
      </c>
      <c r="AP3" s="121"/>
      <c r="AQ3" s="122"/>
      <c r="AR3" s="109"/>
    </row>
    <row r="4" spans="1:52" ht="18" customHeight="1">
      <c r="S4" s="102" t="s">
        <v>107</v>
      </c>
      <c r="T4" s="102" t="s">
        <v>81</v>
      </c>
      <c r="U4" s="102" t="s">
        <v>82</v>
      </c>
      <c r="V4" s="102" t="s">
        <v>78</v>
      </c>
      <c r="W4" s="102" t="s">
        <v>60</v>
      </c>
      <c r="X4" s="102" t="s">
        <v>79</v>
      </c>
      <c r="Y4" s="146" t="s">
        <v>48</v>
      </c>
      <c r="Z4" s="147"/>
      <c r="AA4" s="148"/>
      <c r="AD4" s="121">
        <f t="shared" ref="AD4:AD35" si="0">N10</f>
        <v>0</v>
      </c>
      <c r="AE4" s="123">
        <f t="shared" ref="AE4:AE35" si="1">R10</f>
        <v>10000000</v>
      </c>
      <c r="AF4" s="126">
        <f t="shared" ref="AF4:AF35" si="2">IF(AS10&lt;=0,"",AS10)</f>
        <v>300</v>
      </c>
      <c r="AG4" s="127"/>
      <c r="AH4" s="128"/>
      <c r="AI4" s="118"/>
      <c r="AJ4" s="127"/>
      <c r="AK4" s="128"/>
      <c r="AL4" s="118"/>
      <c r="AM4" s="127"/>
      <c r="AN4" s="128"/>
      <c r="AO4" s="118"/>
      <c r="AP4" s="127"/>
      <c r="AQ4" s="128"/>
      <c r="AR4" s="109"/>
      <c r="AZ4" s="1"/>
    </row>
    <row r="5" spans="1:52" ht="18" customHeight="1" thickBot="1">
      <c r="S5" s="171" t="s">
        <v>123</v>
      </c>
      <c r="T5" s="266">
        <f>'input 1'!$B$10</f>
        <v>41275</v>
      </c>
      <c r="U5" s="267">
        <f>'input 1'!$C$10</f>
        <v>10000000</v>
      </c>
      <c r="V5" s="268">
        <f>'input 1'!D10</f>
        <v>9.1</v>
      </c>
      <c r="W5" s="269">
        <f>'input 1'!$E$10</f>
        <v>300</v>
      </c>
      <c r="X5" s="111">
        <f>PMT(V5/1200,W5,-U5)</f>
        <v>84605.481648239365</v>
      </c>
      <c r="Y5" s="149" t="s">
        <v>49</v>
      </c>
      <c r="Z5" s="150"/>
      <c r="AA5" s="151"/>
      <c r="AD5" s="121">
        <f t="shared" si="0"/>
        <v>1</v>
      </c>
      <c r="AE5" s="123">
        <f t="shared" si="1"/>
        <v>9991227.8516850937</v>
      </c>
      <c r="AF5" s="126">
        <f t="shared" si="2"/>
        <v>299</v>
      </c>
      <c r="AG5" s="121">
        <f t="shared" ref="AG5:AG36" si="3">N71</f>
        <v>61</v>
      </c>
      <c r="AH5" s="123">
        <f t="shared" ref="AH5:AH36" si="4">R71</f>
        <v>9322826.0548512395</v>
      </c>
      <c r="AI5" s="126">
        <f t="shared" ref="AI5:AI36" si="5">IF(AS71&lt;=0,"",AS71)</f>
        <v>239</v>
      </c>
      <c r="AJ5" s="121">
        <f t="shared" ref="AJ5:AJ36" si="6">N131</f>
        <v>121</v>
      </c>
      <c r="AK5" s="123">
        <f t="shared" ref="AK5:AK36" si="7">R131</f>
        <v>8271115.7821114929</v>
      </c>
      <c r="AL5" s="126">
        <f t="shared" ref="AL5:AL36" si="8">IF(AS131&lt;=0,"",AS131)</f>
        <v>179</v>
      </c>
      <c r="AM5" s="121">
        <f t="shared" ref="AM5:AM36" si="9">N191</f>
        <v>181</v>
      </c>
      <c r="AN5" s="123">
        <f t="shared" ref="AN5:AN36" si="10">R191</f>
        <v>6616281.0658887802</v>
      </c>
      <c r="AO5" s="126">
        <f t="shared" ref="AO5:AO36" si="11">IF(AS191&lt;=0,"",AS191)</f>
        <v>119</v>
      </c>
      <c r="AP5" s="121">
        <f t="shared" ref="AP5:AP36" si="12">N251</f>
        <v>241</v>
      </c>
      <c r="AQ5" s="123">
        <f t="shared" ref="AQ5:AQ36" si="13">R251</f>
        <v>4012448.043622979</v>
      </c>
      <c r="AV5" s="66" t="s">
        <v>48</v>
      </c>
      <c r="AW5" s="67"/>
      <c r="AX5" s="68"/>
      <c r="AZ5" s="1"/>
    </row>
    <row r="6" spans="1:52" ht="18" customHeight="1" thickBot="1">
      <c r="T6" s="184" t="s">
        <v>121</v>
      </c>
      <c r="U6" s="185">
        <f>X5</f>
        <v>84605.481648239365</v>
      </c>
      <c r="V6" s="156" t="s">
        <v>122</v>
      </c>
      <c r="W6" s="158"/>
      <c r="X6" s="186">
        <f>DATE(YEAR(T5),MONTH(T5)+W5,DAY(T5))</f>
        <v>50406</v>
      </c>
      <c r="AD6" s="121">
        <f t="shared" si="0"/>
        <v>2</v>
      </c>
      <c r="AE6" s="123">
        <f t="shared" si="1"/>
        <v>9982389.1812454667</v>
      </c>
      <c r="AF6" s="126">
        <f t="shared" si="2"/>
        <v>298</v>
      </c>
      <c r="AG6" s="121">
        <f t="shared" si="3"/>
        <v>62</v>
      </c>
      <c r="AH6" s="123">
        <f t="shared" si="4"/>
        <v>9308918.6707856227</v>
      </c>
      <c r="AI6" s="126">
        <f t="shared" si="5"/>
        <v>238</v>
      </c>
      <c r="AJ6" s="121">
        <f t="shared" si="6"/>
        <v>122</v>
      </c>
      <c r="AK6" s="123">
        <f t="shared" si="7"/>
        <v>8249232.9284775993</v>
      </c>
      <c r="AL6" s="126">
        <f t="shared" si="8"/>
        <v>178</v>
      </c>
      <c r="AM6" s="121">
        <f t="shared" si="9"/>
        <v>182</v>
      </c>
      <c r="AN6" s="123">
        <f t="shared" si="10"/>
        <v>6581849.0489901975</v>
      </c>
      <c r="AO6" s="126">
        <f t="shared" si="11"/>
        <v>118</v>
      </c>
      <c r="AP6" s="121">
        <f t="shared" si="12"/>
        <v>242</v>
      </c>
      <c r="AQ6" s="123">
        <f t="shared" si="13"/>
        <v>3958270.2929722141</v>
      </c>
      <c r="AV6" s="69" t="s">
        <v>49</v>
      </c>
      <c r="AW6" s="70"/>
      <c r="AX6" s="71"/>
      <c r="AZ6" s="1"/>
    </row>
    <row r="7" spans="1:52" ht="18" customHeight="1" thickBot="1">
      <c r="S7" s="182" t="s">
        <v>118</v>
      </c>
      <c r="AD7" s="121">
        <f t="shared" si="0"/>
        <v>3</v>
      </c>
      <c r="AE7" s="123">
        <f t="shared" si="1"/>
        <v>9973483.4842216726</v>
      </c>
      <c r="AF7" s="126">
        <f t="shared" si="2"/>
        <v>297</v>
      </c>
      <c r="AG7" s="121">
        <f t="shared" si="3"/>
        <v>63</v>
      </c>
      <c r="AH7" s="123">
        <f t="shared" si="4"/>
        <v>9294905.8223908413</v>
      </c>
      <c r="AI7" s="126">
        <f t="shared" si="5"/>
        <v>237</v>
      </c>
      <c r="AJ7" s="121">
        <f t="shared" si="6"/>
        <v>123</v>
      </c>
      <c r="AK7" s="123">
        <f t="shared" si="7"/>
        <v>8227184.1298703151</v>
      </c>
      <c r="AL7" s="126">
        <f t="shared" si="8"/>
        <v>177</v>
      </c>
      <c r="AM7" s="121">
        <f t="shared" si="9"/>
        <v>183</v>
      </c>
      <c r="AN7" s="123">
        <f t="shared" si="10"/>
        <v>6547155.922630134</v>
      </c>
      <c r="AO7" s="126">
        <f t="shared" si="11"/>
        <v>117</v>
      </c>
      <c r="AP7" s="121">
        <f t="shared" si="12"/>
        <v>243</v>
      </c>
      <c r="AQ7" s="123">
        <f t="shared" si="13"/>
        <v>3903681.694379014</v>
      </c>
      <c r="AV7" s="145"/>
      <c r="AW7" s="145"/>
      <c r="AX7" s="145"/>
      <c r="AZ7" s="1"/>
    </row>
    <row r="8" spans="1:52" ht="18" customHeight="1" thickBot="1">
      <c r="B8" s="102" t="s">
        <v>10</v>
      </c>
      <c r="C8" s="102" t="s">
        <v>58</v>
      </c>
      <c r="D8" s="102" t="s">
        <v>12</v>
      </c>
      <c r="E8" s="102" t="s">
        <v>13</v>
      </c>
      <c r="AD8" s="121">
        <f t="shared" si="0"/>
        <v>4</v>
      </c>
      <c r="AE8" s="123">
        <f t="shared" si="1"/>
        <v>9964510.2523287814</v>
      </c>
      <c r="AF8" s="126">
        <f t="shared" si="2"/>
        <v>296</v>
      </c>
      <c r="AG8" s="121">
        <f t="shared" si="3"/>
        <v>64</v>
      </c>
      <c r="AH8" s="123">
        <f t="shared" si="4"/>
        <v>9280786.7098957319</v>
      </c>
      <c r="AI8" s="126">
        <f t="shared" si="5"/>
        <v>236</v>
      </c>
      <c r="AJ8" s="121">
        <f t="shared" si="6"/>
        <v>124</v>
      </c>
      <c r="AK8" s="123">
        <f t="shared" si="7"/>
        <v>8204968.1278735921</v>
      </c>
      <c r="AL8" s="126">
        <f t="shared" si="8"/>
        <v>176</v>
      </c>
      <c r="AM8" s="121">
        <f t="shared" si="9"/>
        <v>184</v>
      </c>
      <c r="AN8" s="123">
        <f t="shared" si="10"/>
        <v>6512199.7067285068</v>
      </c>
      <c r="AO8" s="126">
        <f t="shared" si="11"/>
        <v>116</v>
      </c>
      <c r="AP8" s="121">
        <f t="shared" si="12"/>
        <v>244</v>
      </c>
      <c r="AQ8" s="123">
        <f t="shared" si="13"/>
        <v>3848679.1322464822</v>
      </c>
      <c r="AR8" s="113" t="s">
        <v>83</v>
      </c>
      <c r="AS8" s="113" t="s">
        <v>83</v>
      </c>
      <c r="AV8" s="72" t="s">
        <v>50</v>
      </c>
      <c r="AW8" s="73"/>
      <c r="AX8" s="74"/>
      <c r="AZ8" s="1"/>
    </row>
    <row r="9" spans="1:52" ht="18" customHeight="1" thickBot="1">
      <c r="A9" s="101">
        <v>0</v>
      </c>
      <c r="B9" s="103"/>
      <c r="C9" s="103"/>
      <c r="D9" s="103"/>
      <c r="E9" s="102">
        <f>U5</f>
        <v>10000000</v>
      </c>
      <c r="N9" s="101" t="s">
        <v>59</v>
      </c>
      <c r="O9" s="104" t="s">
        <v>10</v>
      </c>
      <c r="P9" s="104" t="s">
        <v>58</v>
      </c>
      <c r="Q9" s="104" t="s">
        <v>12</v>
      </c>
      <c r="R9" s="139" t="s">
        <v>13</v>
      </c>
      <c r="S9" s="183" t="s">
        <v>119</v>
      </c>
      <c r="T9" s="140" t="s">
        <v>120</v>
      </c>
      <c r="U9" s="141"/>
      <c r="V9" s="112"/>
      <c r="W9" s="37" t="s">
        <v>102</v>
      </c>
      <c r="X9" s="38"/>
      <c r="Y9" s="39"/>
      <c r="Z9" s="40"/>
      <c r="AA9" s="40"/>
      <c r="AB9" s="40"/>
      <c r="AD9" s="121">
        <f t="shared" si="0"/>
        <v>5</v>
      </c>
      <c r="AE9" s="123">
        <f t="shared" si="1"/>
        <v>9955468.9734273683</v>
      </c>
      <c r="AF9" s="126">
        <f t="shared" si="2"/>
        <v>295</v>
      </c>
      <c r="AG9" s="121">
        <f t="shared" si="3"/>
        <v>65</v>
      </c>
      <c r="AH9" s="123">
        <f t="shared" si="4"/>
        <v>9266560.5274642017</v>
      </c>
      <c r="AI9" s="126">
        <f t="shared" si="5"/>
        <v>235</v>
      </c>
      <c r="AJ9" s="121">
        <f t="shared" si="6"/>
        <v>125</v>
      </c>
      <c r="AK9" s="123">
        <f t="shared" si="7"/>
        <v>8182583.6545283943</v>
      </c>
      <c r="AL9" s="126">
        <f t="shared" si="8"/>
        <v>175</v>
      </c>
      <c r="AM9" s="121">
        <f t="shared" si="9"/>
        <v>185</v>
      </c>
      <c r="AN9" s="123">
        <f t="shared" si="10"/>
        <v>6476978.4061896252</v>
      </c>
      <c r="AO9" s="126">
        <f t="shared" si="11"/>
        <v>115</v>
      </c>
      <c r="AP9" s="121">
        <f t="shared" si="12"/>
        <v>245</v>
      </c>
      <c r="AQ9" s="123">
        <f t="shared" si="13"/>
        <v>3793259.467351112</v>
      </c>
      <c r="AR9" s="113" t="s">
        <v>84</v>
      </c>
      <c r="AS9" s="113" t="s">
        <v>84</v>
      </c>
      <c r="AV9" s="76" t="s">
        <v>51</v>
      </c>
      <c r="AW9" s="77"/>
      <c r="AX9" s="75"/>
      <c r="AZ9" s="1"/>
    </row>
    <row r="10" spans="1:52" ht="18" customHeight="1" thickBot="1">
      <c r="A10" s="101">
        <v>1</v>
      </c>
      <c r="B10" s="105">
        <f>X5</f>
        <v>84605.481648239365</v>
      </c>
      <c r="C10" s="106">
        <f t="shared" ref="C10:C41" si="14">E9*L10</f>
        <v>75833.333333333328</v>
      </c>
      <c r="D10" s="105">
        <f>B10-C10</f>
        <v>8772.1483149060368</v>
      </c>
      <c r="E10" s="105">
        <f t="shared" ref="E10:E41" si="15">E9-D10</f>
        <v>9991227.8516850937</v>
      </c>
      <c r="L10" s="101">
        <f>1*1/12*V5/100</f>
        <v>7.5833333333333334E-3</v>
      </c>
      <c r="M10" s="101">
        <f>W5</f>
        <v>300</v>
      </c>
      <c r="N10" s="103">
        <f t="shared" ref="N10:N41" si="16">IF(A9&gt;M10,"",A9)</f>
        <v>0</v>
      </c>
      <c r="O10" s="107">
        <f t="shared" ref="O10:O41" si="17">IF(A9&gt;M10,"",B9)</f>
        <v>0</v>
      </c>
      <c r="P10" s="107">
        <f t="shared" ref="P10:P41" si="18">IF(A9&gt;M10,"",D9)</f>
        <v>0</v>
      </c>
      <c r="Q10" s="107">
        <f t="shared" ref="Q10:Q41" si="19">IF(A9&gt;M10,"",D9)</f>
        <v>0</v>
      </c>
      <c r="R10" s="107">
        <f t="shared" ref="R10:R41" si="20">IF(A9&gt;M10,"",E9)</f>
        <v>10000000</v>
      </c>
      <c r="S10" s="117"/>
      <c r="T10" s="142" t="s">
        <v>103</v>
      </c>
      <c r="W10" s="1"/>
      <c r="X10" s="3" t="s">
        <v>39</v>
      </c>
      <c r="Y10" s="1"/>
      <c r="Z10" s="1"/>
      <c r="AA10" s="1"/>
      <c r="AB10" s="1"/>
      <c r="AC10" s="1"/>
      <c r="AD10" s="121">
        <f t="shared" si="0"/>
        <v>6</v>
      </c>
      <c r="AE10" s="123">
        <f t="shared" si="1"/>
        <v>9946359.1314942874</v>
      </c>
      <c r="AF10" s="126">
        <f t="shared" si="2"/>
        <v>294</v>
      </c>
      <c r="AG10" s="121">
        <f t="shared" si="3"/>
        <v>66</v>
      </c>
      <c r="AH10" s="123">
        <f t="shared" si="4"/>
        <v>9252226.4631492328</v>
      </c>
      <c r="AI10" s="126">
        <f t="shared" si="5"/>
        <v>234</v>
      </c>
      <c r="AJ10" s="121">
        <f t="shared" si="6"/>
        <v>126</v>
      </c>
      <c r="AK10" s="123">
        <f t="shared" si="7"/>
        <v>8160029.4322603289</v>
      </c>
      <c r="AL10" s="126">
        <f t="shared" si="8"/>
        <v>174</v>
      </c>
      <c r="AM10" s="121">
        <f t="shared" si="9"/>
        <v>186</v>
      </c>
      <c r="AN10" s="123">
        <f t="shared" si="10"/>
        <v>6441490.0107883234</v>
      </c>
      <c r="AO10" s="126">
        <f t="shared" si="11"/>
        <v>114</v>
      </c>
      <c r="AP10" s="121">
        <f t="shared" si="12"/>
        <v>246</v>
      </c>
      <c r="AQ10" s="123">
        <f t="shared" si="13"/>
        <v>3737419.5366636184</v>
      </c>
      <c r="AR10" s="112"/>
      <c r="AS10" s="110">
        <f>W5</f>
        <v>300</v>
      </c>
      <c r="AT10" s="109"/>
      <c r="AV10" s="78" t="s">
        <v>52</v>
      </c>
      <c r="AW10" s="79"/>
      <c r="AX10" s="80"/>
      <c r="AZ10" s="1"/>
    </row>
    <row r="11" spans="1:52" ht="18" customHeight="1">
      <c r="A11" s="101">
        <v>2</v>
      </c>
      <c r="B11" s="105">
        <f>B10</f>
        <v>84605.481648239365</v>
      </c>
      <c r="C11" s="106">
        <f t="shared" si="14"/>
        <v>75766.811208611965</v>
      </c>
      <c r="D11" s="105">
        <f t="shared" ref="D11:D74" si="21">B11-C11</f>
        <v>8838.6704396273999</v>
      </c>
      <c r="E11" s="105">
        <f t="shared" si="15"/>
        <v>9982389.1812454667</v>
      </c>
      <c r="L11" s="101">
        <f>L10</f>
        <v>7.5833333333333334E-3</v>
      </c>
      <c r="M11" s="101">
        <f>M10</f>
        <v>300</v>
      </c>
      <c r="N11" s="103">
        <f t="shared" si="16"/>
        <v>1</v>
      </c>
      <c r="O11" s="107">
        <f t="shared" si="17"/>
        <v>84605.481648239365</v>
      </c>
      <c r="P11" s="107">
        <f t="shared" si="18"/>
        <v>8772.1483149060368</v>
      </c>
      <c r="Q11" s="107">
        <f t="shared" si="19"/>
        <v>8772.1483149060368</v>
      </c>
      <c r="R11" s="169">
        <f t="shared" si="20"/>
        <v>9991227.8516850937</v>
      </c>
      <c r="S11" s="173"/>
      <c r="T11" s="170" t="s">
        <v>157</v>
      </c>
      <c r="U11" s="165"/>
      <c r="V11" s="270">
        <f ca="1">'input 1'!$C$16</f>
        <v>42583</v>
      </c>
      <c r="W11" s="133" t="s">
        <v>38</v>
      </c>
      <c r="X11" s="134" t="s">
        <v>9</v>
      </c>
      <c r="Y11" s="134" t="s">
        <v>10</v>
      </c>
      <c r="Z11" s="134" t="s">
        <v>11</v>
      </c>
      <c r="AA11" s="134" t="s">
        <v>12</v>
      </c>
      <c r="AB11" s="44" t="s">
        <v>13</v>
      </c>
      <c r="AC11" s="1"/>
      <c r="AD11" s="121">
        <f t="shared" si="0"/>
        <v>7</v>
      </c>
      <c r="AE11" s="123">
        <f t="shared" si="1"/>
        <v>9937180.2065932136</v>
      </c>
      <c r="AF11" s="126">
        <f t="shared" si="2"/>
        <v>293</v>
      </c>
      <c r="AG11" s="121">
        <f t="shared" si="3"/>
        <v>67</v>
      </c>
      <c r="AH11" s="123">
        <f t="shared" si="4"/>
        <v>9237783.6988465413</v>
      </c>
      <c r="AI11" s="126">
        <f t="shared" si="5"/>
        <v>233</v>
      </c>
      <c r="AJ11" s="121">
        <f t="shared" si="6"/>
        <v>127</v>
      </c>
      <c r="AK11" s="123">
        <f t="shared" si="7"/>
        <v>8137304.1738067307</v>
      </c>
      <c r="AL11" s="126">
        <f t="shared" si="8"/>
        <v>173</v>
      </c>
      <c r="AM11" s="121">
        <f t="shared" si="9"/>
        <v>187</v>
      </c>
      <c r="AN11" s="123">
        <f t="shared" si="10"/>
        <v>6405732.4950552285</v>
      </c>
      <c r="AO11" s="126">
        <f t="shared" si="11"/>
        <v>113</v>
      </c>
      <c r="AP11" s="121">
        <f t="shared" si="12"/>
        <v>247</v>
      </c>
      <c r="AQ11" s="123">
        <f t="shared" si="13"/>
        <v>3681156.1531684115</v>
      </c>
      <c r="AR11" s="113">
        <f t="shared" ref="AR11:AR42" si="22">IF(AS251&lt;=0,"",AS251)</f>
        <v>59</v>
      </c>
      <c r="AS11" s="110">
        <f>AS10-1</f>
        <v>299</v>
      </c>
      <c r="AT11" s="117">
        <f>V22</f>
        <v>9266560.5274642017</v>
      </c>
      <c r="AU11" s="101" t="str">
        <f t="shared" ref="AU11:AU74" si="23">IF(AT11=R11,N11,"")</f>
        <v/>
      </c>
      <c r="AV11" s="81" t="s">
        <v>53</v>
      </c>
      <c r="AW11" s="82"/>
      <c r="AX11" s="83"/>
      <c r="AZ11" s="1"/>
    </row>
    <row r="12" spans="1:52" ht="18" customHeight="1" thickBot="1">
      <c r="A12" s="101">
        <v>3</v>
      </c>
      <c r="B12" s="105">
        <f t="shared" ref="B12:B75" si="24">B11</f>
        <v>84605.481648239365</v>
      </c>
      <c r="C12" s="106">
        <f t="shared" si="14"/>
        <v>75699.784624444786</v>
      </c>
      <c r="D12" s="105">
        <f t="shared" si="21"/>
        <v>8905.6970237945789</v>
      </c>
      <c r="E12" s="105">
        <f t="shared" si="15"/>
        <v>9973483.4842216726</v>
      </c>
      <c r="L12" s="101">
        <f t="shared" ref="L12:L75" si="25">L11</f>
        <v>7.5833333333333334E-3</v>
      </c>
      <c r="M12" s="101">
        <f t="shared" ref="M12:M75" si="26">M11</f>
        <v>300</v>
      </c>
      <c r="N12" s="103">
        <f t="shared" si="16"/>
        <v>2</v>
      </c>
      <c r="O12" s="107">
        <f t="shared" si="17"/>
        <v>84605.481648239365</v>
      </c>
      <c r="P12" s="107">
        <f t="shared" si="18"/>
        <v>8838.6704396273999</v>
      </c>
      <c r="Q12" s="107">
        <f t="shared" si="19"/>
        <v>8838.6704396273999</v>
      </c>
      <c r="R12" s="169">
        <f t="shared" si="20"/>
        <v>9982389.1812454667</v>
      </c>
      <c r="S12" s="173"/>
      <c r="T12" s="190"/>
      <c r="U12" s="179"/>
      <c r="W12" s="135">
        <f>'A2Z EMI SCHEDULE.'!C24</f>
        <v>0</v>
      </c>
      <c r="X12" s="116">
        <f ca="1">'A2Z EMI SCHEDULE.'!D24</f>
        <v>42583</v>
      </c>
      <c r="Y12" s="102">
        <f>'A2Z EMI SCHEDULE.'!E24</f>
        <v>0</v>
      </c>
      <c r="Z12" s="102">
        <f>'A2Z EMI SCHEDULE.'!F24</f>
        <v>0</v>
      </c>
      <c r="AA12" s="102">
        <f>'A2Z EMI SCHEDULE.'!G24</f>
        <v>0</v>
      </c>
      <c r="AB12" s="106">
        <f>'A2Z EMI SCHEDULE.'!H24</f>
        <v>9506889.4993231762</v>
      </c>
      <c r="AC12" s="144"/>
      <c r="AD12" s="121">
        <f t="shared" si="0"/>
        <v>8</v>
      </c>
      <c r="AE12" s="123">
        <f t="shared" si="1"/>
        <v>9927931.6748449728</v>
      </c>
      <c r="AF12" s="126">
        <f t="shared" si="2"/>
        <v>292</v>
      </c>
      <c r="AG12" s="121">
        <f t="shared" si="3"/>
        <v>68</v>
      </c>
      <c r="AH12" s="123">
        <f t="shared" si="4"/>
        <v>9223231.4102478884</v>
      </c>
      <c r="AI12" s="126">
        <f t="shared" si="5"/>
        <v>232</v>
      </c>
      <c r="AJ12" s="121">
        <f t="shared" si="6"/>
        <v>128</v>
      </c>
      <c r="AK12" s="123">
        <f t="shared" si="7"/>
        <v>8114406.5821431922</v>
      </c>
      <c r="AL12" s="126">
        <f t="shared" si="8"/>
        <v>172</v>
      </c>
      <c r="AM12" s="121">
        <f t="shared" si="9"/>
        <v>188</v>
      </c>
      <c r="AN12" s="123">
        <f t="shared" si="10"/>
        <v>6369703.8181611579</v>
      </c>
      <c r="AO12" s="126">
        <f t="shared" si="11"/>
        <v>112</v>
      </c>
      <c r="AP12" s="121">
        <f t="shared" si="12"/>
        <v>248</v>
      </c>
      <c r="AQ12" s="123">
        <f t="shared" si="13"/>
        <v>3624466.1056816992</v>
      </c>
      <c r="AR12" s="113">
        <f t="shared" si="22"/>
        <v>58</v>
      </c>
      <c r="AS12" s="110">
        <f>AS11-1</f>
        <v>298</v>
      </c>
      <c r="AT12" s="117">
        <f>AT11</f>
        <v>9266560.5274642017</v>
      </c>
      <c r="AU12" s="101" t="str">
        <f t="shared" si="23"/>
        <v/>
      </c>
      <c r="AZ12" s="1"/>
    </row>
    <row r="13" spans="1:52" ht="18" customHeight="1" thickBot="1">
      <c r="A13" s="101">
        <v>4</v>
      </c>
      <c r="B13" s="105">
        <f t="shared" si="24"/>
        <v>84605.481648239365</v>
      </c>
      <c r="C13" s="106">
        <f t="shared" si="14"/>
        <v>75632.249755347686</v>
      </c>
      <c r="D13" s="105">
        <f t="shared" si="21"/>
        <v>8973.2318928916793</v>
      </c>
      <c r="E13" s="105">
        <f t="shared" si="15"/>
        <v>9964510.2523287814</v>
      </c>
      <c r="L13" s="101">
        <f t="shared" si="25"/>
        <v>7.5833333333333334E-3</v>
      </c>
      <c r="M13" s="101">
        <f t="shared" si="26"/>
        <v>300</v>
      </c>
      <c r="N13" s="103">
        <f t="shared" si="16"/>
        <v>3</v>
      </c>
      <c r="O13" s="107">
        <f t="shared" si="17"/>
        <v>84605.481648239365</v>
      </c>
      <c r="P13" s="107">
        <f t="shared" si="18"/>
        <v>8905.6970237945789</v>
      </c>
      <c r="Q13" s="107">
        <f t="shared" si="19"/>
        <v>8905.6970237945789</v>
      </c>
      <c r="R13" s="169">
        <f t="shared" si="20"/>
        <v>9973483.4842216726</v>
      </c>
      <c r="S13" s="189"/>
      <c r="T13" s="156" t="s">
        <v>160</v>
      </c>
      <c r="U13" s="191"/>
      <c r="V13" s="271">
        <f>'input 1'!$E$38</f>
        <v>9506889.4993231762</v>
      </c>
      <c r="W13" s="135">
        <f>'A2Z EMI SCHEDULE.'!C25</f>
        <v>1</v>
      </c>
      <c r="X13" s="116">
        <f ca="1">'A2Z EMI SCHEDULE.'!D25</f>
        <v>42614</v>
      </c>
      <c r="Y13" s="106">
        <f>'A2Z EMI SCHEDULE.'!E25</f>
        <v>91299.687231290387</v>
      </c>
      <c r="Z13" s="106">
        <f>'A2Z EMI SCHEDULE.'!F25</f>
        <v>72093.912036534093</v>
      </c>
      <c r="AA13" s="106">
        <f>'A2Z EMI SCHEDULE.'!G25</f>
        <v>19205.775194756294</v>
      </c>
      <c r="AB13" s="106">
        <f>'A2Z EMI SCHEDULE.'!H25</f>
        <v>9487683.7241284195</v>
      </c>
      <c r="AC13" s="143"/>
      <c r="AD13" s="121">
        <f t="shared" si="0"/>
        <v>9</v>
      </c>
      <c r="AE13" s="123">
        <f t="shared" si="1"/>
        <v>9918613.0083976407</v>
      </c>
      <c r="AF13" s="126">
        <f t="shared" si="2"/>
        <v>291</v>
      </c>
      <c r="AG13" s="121">
        <f t="shared" si="3"/>
        <v>69</v>
      </c>
      <c r="AH13" s="123">
        <f t="shared" si="4"/>
        <v>9208568.7667940296</v>
      </c>
      <c r="AI13" s="126">
        <f t="shared" si="5"/>
        <v>231</v>
      </c>
      <c r="AJ13" s="121">
        <f t="shared" si="6"/>
        <v>129</v>
      </c>
      <c r="AK13" s="123">
        <f t="shared" si="7"/>
        <v>8091335.3504095385</v>
      </c>
      <c r="AL13" s="126">
        <f t="shared" si="8"/>
        <v>171</v>
      </c>
      <c r="AM13" s="121">
        <f t="shared" si="9"/>
        <v>189</v>
      </c>
      <c r="AN13" s="123">
        <f t="shared" si="10"/>
        <v>6333401.9238006407</v>
      </c>
      <c r="AO13" s="126">
        <f t="shared" si="11"/>
        <v>111</v>
      </c>
      <c r="AP13" s="121">
        <f t="shared" si="12"/>
        <v>249</v>
      </c>
      <c r="AQ13" s="123">
        <f t="shared" si="13"/>
        <v>3567346.1586682126</v>
      </c>
      <c r="AR13" s="113">
        <f t="shared" si="22"/>
        <v>57</v>
      </c>
      <c r="AS13" s="110">
        <f>AS12-1</f>
        <v>297</v>
      </c>
      <c r="AT13" s="117">
        <f t="shared" ref="AT13:AT76" si="27">AT12</f>
        <v>9266560.5274642017</v>
      </c>
      <c r="AU13" s="101" t="str">
        <f t="shared" si="23"/>
        <v/>
      </c>
      <c r="AZ13" s="1"/>
    </row>
    <row r="14" spans="1:52" ht="18" customHeight="1">
      <c r="A14" s="101">
        <v>5</v>
      </c>
      <c r="B14" s="105">
        <f t="shared" si="24"/>
        <v>84605.481648239365</v>
      </c>
      <c r="C14" s="106">
        <f t="shared" si="14"/>
        <v>75564.202746826588</v>
      </c>
      <c r="D14" s="105">
        <f t="shared" si="21"/>
        <v>9041.2789014127775</v>
      </c>
      <c r="E14" s="105">
        <f t="shared" si="15"/>
        <v>9955468.9734273683</v>
      </c>
      <c r="L14" s="101">
        <f t="shared" si="25"/>
        <v>7.5833333333333334E-3</v>
      </c>
      <c r="M14" s="101">
        <f t="shared" si="26"/>
        <v>300</v>
      </c>
      <c r="N14" s="103">
        <f t="shared" si="16"/>
        <v>4</v>
      </c>
      <c r="O14" s="107">
        <f t="shared" si="17"/>
        <v>84605.481648239365</v>
      </c>
      <c r="P14" s="107">
        <f t="shared" si="18"/>
        <v>8973.2318928916793</v>
      </c>
      <c r="Q14" s="107">
        <f t="shared" si="19"/>
        <v>8973.2318928916793</v>
      </c>
      <c r="R14" s="169">
        <f t="shared" si="20"/>
        <v>9964510.2523287814</v>
      </c>
      <c r="S14" s="174"/>
      <c r="W14" s="135">
        <f>'A2Z EMI SCHEDULE.'!C26</f>
        <v>2</v>
      </c>
      <c r="X14" s="116">
        <f ca="1">'A2Z EMI SCHEDULE.'!D26</f>
        <v>42644</v>
      </c>
      <c r="Y14" s="106">
        <f>'A2Z EMI SCHEDULE.'!E26</f>
        <v>91299.687231290387</v>
      </c>
      <c r="Z14" s="106">
        <f>'A2Z EMI SCHEDULE.'!F26</f>
        <v>71948.268241307189</v>
      </c>
      <c r="AA14" s="106">
        <f>'A2Z EMI SCHEDULE.'!G26</f>
        <v>19351.418989983198</v>
      </c>
      <c r="AB14" s="106">
        <f>'A2Z EMI SCHEDULE.'!H26</f>
        <v>9468332.3051384371</v>
      </c>
      <c r="AC14" s="143"/>
      <c r="AD14" s="121">
        <f t="shared" si="0"/>
        <v>10</v>
      </c>
      <c r="AE14" s="123">
        <f t="shared" si="1"/>
        <v>9909223.6753964163</v>
      </c>
      <c r="AF14" s="126">
        <f t="shared" si="2"/>
        <v>290</v>
      </c>
      <c r="AG14" s="121">
        <f t="shared" si="3"/>
        <v>70</v>
      </c>
      <c r="AH14" s="123">
        <f t="shared" si="4"/>
        <v>9193794.9316273108</v>
      </c>
      <c r="AI14" s="126">
        <f t="shared" si="5"/>
        <v>230</v>
      </c>
      <c r="AJ14" s="121">
        <f t="shared" si="6"/>
        <v>130</v>
      </c>
      <c r="AK14" s="123">
        <f t="shared" si="7"/>
        <v>8068089.1618352383</v>
      </c>
      <c r="AL14" s="126">
        <f t="shared" si="8"/>
        <v>170</v>
      </c>
      <c r="AM14" s="121">
        <f t="shared" si="9"/>
        <v>190</v>
      </c>
      <c r="AN14" s="123">
        <f t="shared" si="10"/>
        <v>6296824.7400745563</v>
      </c>
      <c r="AO14" s="126">
        <f t="shared" si="11"/>
        <v>110</v>
      </c>
      <c r="AP14" s="121">
        <f t="shared" si="12"/>
        <v>250</v>
      </c>
      <c r="AQ14" s="123">
        <f t="shared" si="13"/>
        <v>3509793.0520565407</v>
      </c>
      <c r="AR14" s="113">
        <f t="shared" si="22"/>
        <v>56</v>
      </c>
      <c r="AS14" s="110">
        <f>AS13-1</f>
        <v>296</v>
      </c>
      <c r="AT14" s="117">
        <f t="shared" si="27"/>
        <v>9266560.5274642017</v>
      </c>
      <c r="AU14" s="101" t="str">
        <f t="shared" si="23"/>
        <v/>
      </c>
      <c r="AZ14" s="1"/>
    </row>
    <row r="15" spans="1:52" ht="18" customHeight="1">
      <c r="A15" s="101">
        <v>6</v>
      </c>
      <c r="B15" s="105">
        <f t="shared" si="24"/>
        <v>84605.481648239365</v>
      </c>
      <c r="C15" s="106">
        <f t="shared" si="14"/>
        <v>75495.639715157551</v>
      </c>
      <c r="D15" s="105">
        <f t="shared" si="21"/>
        <v>9109.8419330818142</v>
      </c>
      <c r="E15" s="105">
        <f t="shared" si="15"/>
        <v>9946359.1314942874</v>
      </c>
      <c r="L15" s="101">
        <f t="shared" si="25"/>
        <v>7.5833333333333334E-3</v>
      </c>
      <c r="M15" s="101">
        <f t="shared" si="26"/>
        <v>300</v>
      </c>
      <c r="N15" s="103">
        <f t="shared" si="16"/>
        <v>5</v>
      </c>
      <c r="O15" s="107">
        <f t="shared" si="17"/>
        <v>84605.481648239365</v>
      </c>
      <c r="P15" s="107">
        <f t="shared" si="18"/>
        <v>9041.2789014127775</v>
      </c>
      <c r="Q15" s="107">
        <f t="shared" si="19"/>
        <v>9041.2789014127775</v>
      </c>
      <c r="R15" s="169">
        <f t="shared" si="20"/>
        <v>9955468.9734273683</v>
      </c>
      <c r="S15" s="172"/>
      <c r="T15" s="170" t="s">
        <v>63</v>
      </c>
      <c r="U15" s="165" t="s">
        <v>94</v>
      </c>
      <c r="V15" s="272">
        <f>'input 1'!$E$41</f>
        <v>9.1</v>
      </c>
      <c r="W15" s="135">
        <f>'A2Z EMI SCHEDULE.'!C27</f>
        <v>3</v>
      </c>
      <c r="X15" s="116">
        <f ca="1">'A2Z EMI SCHEDULE.'!D27</f>
        <v>42675</v>
      </c>
      <c r="Y15" s="106">
        <f>'A2Z EMI SCHEDULE.'!E27</f>
        <v>91299.687231290387</v>
      </c>
      <c r="Z15" s="106">
        <f>'A2Z EMI SCHEDULE.'!F27</f>
        <v>71801.519980633151</v>
      </c>
      <c r="AA15" s="106">
        <f>'A2Z EMI SCHEDULE.'!G27</f>
        <v>19498.167250657236</v>
      </c>
      <c r="AB15" s="106">
        <f>'A2Z EMI SCHEDULE.'!H27</f>
        <v>9448834.1378877796</v>
      </c>
      <c r="AC15" s="143"/>
      <c r="AD15" s="121">
        <f t="shared" si="0"/>
        <v>11</v>
      </c>
      <c r="AE15" s="123">
        <f t="shared" si="1"/>
        <v>9899763.1399532668</v>
      </c>
      <c r="AF15" s="126">
        <f t="shared" si="2"/>
        <v>289</v>
      </c>
      <c r="AG15" s="121">
        <f t="shared" si="3"/>
        <v>71</v>
      </c>
      <c r="AH15" s="123">
        <f t="shared" si="4"/>
        <v>9178909.0615439117</v>
      </c>
      <c r="AI15" s="126">
        <f t="shared" si="5"/>
        <v>229</v>
      </c>
      <c r="AJ15" s="121">
        <f t="shared" si="6"/>
        <v>131</v>
      </c>
      <c r="AK15" s="123">
        <f t="shared" si="7"/>
        <v>8044666.6896642493</v>
      </c>
      <c r="AL15" s="126">
        <f t="shared" si="8"/>
        <v>169</v>
      </c>
      <c r="AM15" s="121">
        <f t="shared" si="9"/>
        <v>191</v>
      </c>
      <c r="AN15" s="123">
        <f t="shared" si="10"/>
        <v>6259970.1793718822</v>
      </c>
      <c r="AO15" s="126">
        <f t="shared" si="11"/>
        <v>109</v>
      </c>
      <c r="AP15" s="121">
        <f t="shared" si="12"/>
        <v>251</v>
      </c>
      <c r="AQ15" s="123">
        <f t="shared" si="13"/>
        <v>3451803.5010530637</v>
      </c>
      <c r="AR15" s="113">
        <f t="shared" si="22"/>
        <v>55</v>
      </c>
      <c r="AS15" s="110">
        <f>AS14-1</f>
        <v>295</v>
      </c>
      <c r="AT15" s="117">
        <f t="shared" si="27"/>
        <v>9266560.5274642017</v>
      </c>
      <c r="AU15" s="101" t="str">
        <f t="shared" si="23"/>
        <v/>
      </c>
      <c r="AZ15" s="1"/>
    </row>
    <row r="16" spans="1:52" ht="18" customHeight="1">
      <c r="A16" s="101">
        <v>7</v>
      </c>
      <c r="B16" s="105">
        <f t="shared" si="24"/>
        <v>84605.481648239365</v>
      </c>
      <c r="C16" s="106">
        <f t="shared" si="14"/>
        <v>75426.556747165014</v>
      </c>
      <c r="D16" s="105">
        <f t="shared" si="21"/>
        <v>9178.9249010743515</v>
      </c>
      <c r="E16" s="105">
        <f t="shared" si="15"/>
        <v>9937180.2065932136</v>
      </c>
      <c r="L16" s="101">
        <f t="shared" si="25"/>
        <v>7.5833333333333334E-3</v>
      </c>
      <c r="M16" s="101">
        <f t="shared" si="26"/>
        <v>300</v>
      </c>
      <c r="N16" s="103">
        <f t="shared" si="16"/>
        <v>6</v>
      </c>
      <c r="O16" s="107">
        <f t="shared" si="17"/>
        <v>84605.481648239365</v>
      </c>
      <c r="P16" s="107">
        <f t="shared" si="18"/>
        <v>9109.8419330818142</v>
      </c>
      <c r="Q16" s="107">
        <f t="shared" si="19"/>
        <v>9109.8419330818142</v>
      </c>
      <c r="R16" s="169">
        <f t="shared" si="20"/>
        <v>9946359.1314942874</v>
      </c>
      <c r="S16" s="174"/>
      <c r="W16" s="135">
        <f>'A2Z EMI SCHEDULE.'!C28</f>
        <v>4</v>
      </c>
      <c r="X16" s="116">
        <f ca="1">'A2Z EMI SCHEDULE.'!D28</f>
        <v>42705</v>
      </c>
      <c r="Y16" s="106">
        <f>'A2Z EMI SCHEDULE.'!E28</f>
        <v>91299.687231290387</v>
      </c>
      <c r="Z16" s="106">
        <f>'A2Z EMI SCHEDULE.'!F28</f>
        <v>71653.658878982329</v>
      </c>
      <c r="AA16" s="106">
        <f>'A2Z EMI SCHEDULE.'!G28</f>
        <v>19646.028352308058</v>
      </c>
      <c r="AB16" s="106">
        <f>'A2Z EMI SCHEDULE.'!H28</f>
        <v>9429188.1095354725</v>
      </c>
      <c r="AC16" s="143"/>
      <c r="AD16" s="121">
        <f t="shared" si="0"/>
        <v>12</v>
      </c>
      <c r="AE16" s="123">
        <f t="shared" si="1"/>
        <v>9890230.8621163405</v>
      </c>
      <c r="AF16" s="126">
        <f t="shared" si="2"/>
        <v>288</v>
      </c>
      <c r="AG16" s="121">
        <f t="shared" si="3"/>
        <v>72</v>
      </c>
      <c r="AH16" s="123">
        <f t="shared" si="4"/>
        <v>9163910.3069457132</v>
      </c>
      <c r="AI16" s="126">
        <f t="shared" si="5"/>
        <v>228</v>
      </c>
      <c r="AJ16" s="121">
        <f t="shared" si="6"/>
        <v>132</v>
      </c>
      <c r="AK16" s="123">
        <f t="shared" si="7"/>
        <v>8021066.5970792975</v>
      </c>
      <c r="AL16" s="126">
        <f t="shared" si="8"/>
        <v>168</v>
      </c>
      <c r="AM16" s="121">
        <f t="shared" si="9"/>
        <v>192</v>
      </c>
      <c r="AN16" s="123">
        <f t="shared" si="10"/>
        <v>6222836.1382505465</v>
      </c>
      <c r="AO16" s="126">
        <f t="shared" si="11"/>
        <v>108</v>
      </c>
      <c r="AP16" s="121">
        <f t="shared" si="12"/>
        <v>252</v>
      </c>
      <c r="AQ16" s="123">
        <f t="shared" si="13"/>
        <v>3393374.1959544765</v>
      </c>
      <c r="AR16" s="113">
        <f t="shared" si="22"/>
        <v>54</v>
      </c>
      <c r="AS16" s="110">
        <f t="shared" ref="AS16:AS75" si="28">AS15-1</f>
        <v>294</v>
      </c>
      <c r="AT16" s="117">
        <f t="shared" si="27"/>
        <v>9266560.5274642017</v>
      </c>
      <c r="AU16" s="101" t="str">
        <f t="shared" si="23"/>
        <v/>
      </c>
      <c r="AV16" s="1"/>
      <c r="AW16" s="1"/>
      <c r="AX16" s="1"/>
      <c r="AY16" s="1"/>
      <c r="AZ16" s="1"/>
    </row>
    <row r="17" spans="1:54" ht="18" customHeight="1">
      <c r="A17" s="101">
        <v>8</v>
      </c>
      <c r="B17" s="105">
        <f t="shared" si="24"/>
        <v>84605.481648239365</v>
      </c>
      <c r="C17" s="106">
        <f t="shared" si="14"/>
        <v>75356.949899998537</v>
      </c>
      <c r="D17" s="105">
        <f t="shared" si="21"/>
        <v>9248.5317482408282</v>
      </c>
      <c r="E17" s="105">
        <f t="shared" si="15"/>
        <v>9927931.6748449728</v>
      </c>
      <c r="L17" s="101">
        <f t="shared" si="25"/>
        <v>7.5833333333333334E-3</v>
      </c>
      <c r="M17" s="101">
        <f t="shared" si="26"/>
        <v>300</v>
      </c>
      <c r="N17" s="103">
        <f t="shared" si="16"/>
        <v>7</v>
      </c>
      <c r="O17" s="107">
        <f t="shared" si="17"/>
        <v>84605.481648239365</v>
      </c>
      <c r="P17" s="107">
        <f t="shared" si="18"/>
        <v>9178.9249010743515</v>
      </c>
      <c r="Q17" s="107">
        <f t="shared" si="19"/>
        <v>9178.9249010743515</v>
      </c>
      <c r="R17" s="169">
        <f t="shared" si="20"/>
        <v>9937180.2065932136</v>
      </c>
      <c r="S17" s="175"/>
      <c r="W17" s="135">
        <f>'A2Z EMI SCHEDULE.'!C29</f>
        <v>5</v>
      </c>
      <c r="X17" s="116">
        <f ca="1">'A2Z EMI SCHEDULE.'!D29</f>
        <v>42736</v>
      </c>
      <c r="Y17" s="106">
        <f>'A2Z EMI SCHEDULE.'!E29</f>
        <v>91299.687231290387</v>
      </c>
      <c r="Z17" s="106">
        <f>'A2Z EMI SCHEDULE.'!F29</f>
        <v>71504.676497310662</v>
      </c>
      <c r="AA17" s="106">
        <f>'A2Z EMI SCHEDULE.'!G29</f>
        <v>19795.010733979725</v>
      </c>
      <c r="AB17" s="106">
        <f>'A2Z EMI SCHEDULE.'!H29</f>
        <v>9409393.0988014936</v>
      </c>
      <c r="AC17" s="143"/>
      <c r="AD17" s="121">
        <f t="shared" si="0"/>
        <v>13</v>
      </c>
      <c r="AE17" s="123">
        <f t="shared" si="1"/>
        <v>9880626.2978391498</v>
      </c>
      <c r="AF17" s="126">
        <f t="shared" si="2"/>
        <v>287</v>
      </c>
      <c r="AG17" s="121">
        <f t="shared" si="3"/>
        <v>73</v>
      </c>
      <c r="AH17" s="123">
        <f t="shared" si="4"/>
        <v>9148797.811791813</v>
      </c>
      <c r="AI17" s="126">
        <f t="shared" si="5"/>
        <v>227</v>
      </c>
      <c r="AJ17" s="121">
        <f t="shared" si="6"/>
        <v>133</v>
      </c>
      <c r="AK17" s="123">
        <f t="shared" si="7"/>
        <v>7997287.5371255763</v>
      </c>
      <c r="AL17" s="126">
        <f t="shared" si="8"/>
        <v>167</v>
      </c>
      <c r="AM17" s="121">
        <f t="shared" si="9"/>
        <v>193</v>
      </c>
      <c r="AN17" s="123">
        <f t="shared" si="10"/>
        <v>6185420.4973173738</v>
      </c>
      <c r="AO17" s="126">
        <f t="shared" si="11"/>
        <v>107</v>
      </c>
      <c r="AP17" s="121">
        <f t="shared" si="12"/>
        <v>253</v>
      </c>
      <c r="AQ17" s="123">
        <f t="shared" si="13"/>
        <v>3334501.801958892</v>
      </c>
      <c r="AR17" s="113">
        <f t="shared" si="22"/>
        <v>53</v>
      </c>
      <c r="AS17" s="110">
        <f t="shared" si="28"/>
        <v>293</v>
      </c>
      <c r="AT17" s="117">
        <f t="shared" si="27"/>
        <v>9266560.5274642017</v>
      </c>
      <c r="AU17" s="101" t="str">
        <f t="shared" si="23"/>
        <v/>
      </c>
      <c r="AV17" s="84"/>
      <c r="AW17" s="85"/>
      <c r="AX17" s="85"/>
      <c r="AY17" s="85"/>
      <c r="AZ17" s="1"/>
    </row>
    <row r="18" spans="1:54" ht="18" customHeight="1">
      <c r="A18" s="101">
        <v>9</v>
      </c>
      <c r="B18" s="105">
        <f t="shared" si="24"/>
        <v>84605.481648239365</v>
      </c>
      <c r="C18" s="106">
        <f t="shared" si="14"/>
        <v>75286.815200907717</v>
      </c>
      <c r="D18" s="105">
        <f t="shared" si="21"/>
        <v>9318.6664473316487</v>
      </c>
      <c r="E18" s="105">
        <f t="shared" si="15"/>
        <v>9918613.0083976407</v>
      </c>
      <c r="L18" s="101">
        <f t="shared" si="25"/>
        <v>7.5833333333333334E-3</v>
      </c>
      <c r="M18" s="101">
        <f t="shared" si="26"/>
        <v>300</v>
      </c>
      <c r="N18" s="103">
        <f t="shared" si="16"/>
        <v>8</v>
      </c>
      <c r="O18" s="107">
        <f t="shared" si="17"/>
        <v>84605.481648239365</v>
      </c>
      <c r="P18" s="107">
        <f t="shared" si="18"/>
        <v>9248.5317482408282</v>
      </c>
      <c r="Q18" s="107">
        <f t="shared" si="19"/>
        <v>9248.5317482408282</v>
      </c>
      <c r="R18" s="107">
        <f t="shared" si="20"/>
        <v>9927931.6748449728</v>
      </c>
      <c r="W18" s="135">
        <f>'A2Z EMI SCHEDULE.'!C30</f>
        <v>6</v>
      </c>
      <c r="X18" s="116">
        <f ca="1">'A2Z EMI SCHEDULE.'!D30</f>
        <v>42767</v>
      </c>
      <c r="Y18" s="106">
        <f>'A2Z EMI SCHEDULE.'!E30</f>
        <v>91299.687231290387</v>
      </c>
      <c r="Z18" s="106">
        <f>'A2Z EMI SCHEDULE.'!F30</f>
        <v>71354.564332577997</v>
      </c>
      <c r="AA18" s="106">
        <f>'A2Z EMI SCHEDULE.'!G30</f>
        <v>19945.12289871239</v>
      </c>
      <c r="AB18" s="106">
        <f>'A2Z EMI SCHEDULE.'!H30</f>
        <v>9389447.9759027809</v>
      </c>
      <c r="AC18" s="143"/>
      <c r="AD18" s="121">
        <f t="shared" si="0"/>
        <v>14</v>
      </c>
      <c r="AE18" s="123">
        <f t="shared" si="1"/>
        <v>9870948.8989495244</v>
      </c>
      <c r="AF18" s="126">
        <f t="shared" si="2"/>
        <v>286</v>
      </c>
      <c r="AG18" s="121">
        <f t="shared" si="3"/>
        <v>74</v>
      </c>
      <c r="AH18" s="123">
        <f t="shared" si="4"/>
        <v>9133570.7135496624</v>
      </c>
      <c r="AI18" s="126">
        <f t="shared" si="5"/>
        <v>226</v>
      </c>
      <c r="AJ18" s="121">
        <f t="shared" si="6"/>
        <v>134</v>
      </c>
      <c r="AK18" s="123">
        <f t="shared" si="7"/>
        <v>7973328.1526338728</v>
      </c>
      <c r="AL18" s="126">
        <f t="shared" si="8"/>
        <v>166</v>
      </c>
      <c r="AM18" s="121">
        <f t="shared" si="9"/>
        <v>194</v>
      </c>
      <c r="AN18" s="123">
        <f t="shared" si="10"/>
        <v>6147721.1211071247</v>
      </c>
      <c r="AO18" s="126">
        <f t="shared" si="11"/>
        <v>106</v>
      </c>
      <c r="AP18" s="121">
        <f t="shared" si="12"/>
        <v>254</v>
      </c>
      <c r="AQ18" s="123">
        <f t="shared" si="13"/>
        <v>3275182.9589755074</v>
      </c>
      <c r="AR18" s="113">
        <f t="shared" si="22"/>
        <v>52</v>
      </c>
      <c r="AS18" s="110">
        <f t="shared" si="28"/>
        <v>292</v>
      </c>
      <c r="AT18" s="117">
        <f t="shared" si="27"/>
        <v>9266560.5274642017</v>
      </c>
      <c r="AU18" s="101" t="str">
        <f t="shared" si="23"/>
        <v/>
      </c>
      <c r="AV18" s="84"/>
      <c r="AW18" s="85"/>
      <c r="AX18" s="85"/>
      <c r="AY18" s="85"/>
      <c r="AZ18" s="1"/>
    </row>
    <row r="19" spans="1:54" ht="18" customHeight="1">
      <c r="A19" s="101">
        <v>10</v>
      </c>
      <c r="B19" s="105">
        <f t="shared" si="24"/>
        <v>84605.481648239365</v>
      </c>
      <c r="C19" s="106">
        <f t="shared" si="14"/>
        <v>75216.148647015449</v>
      </c>
      <c r="D19" s="105">
        <f t="shared" si="21"/>
        <v>9389.3330012239167</v>
      </c>
      <c r="E19" s="105">
        <f t="shared" si="15"/>
        <v>9909223.6753964163</v>
      </c>
      <c r="L19" s="101">
        <f t="shared" si="25"/>
        <v>7.5833333333333334E-3</v>
      </c>
      <c r="M19" s="101">
        <f t="shared" si="26"/>
        <v>300</v>
      </c>
      <c r="N19" s="103">
        <f t="shared" si="16"/>
        <v>9</v>
      </c>
      <c r="O19" s="107">
        <f t="shared" si="17"/>
        <v>84605.481648239365</v>
      </c>
      <c r="P19" s="107">
        <f t="shared" si="18"/>
        <v>9318.6664473316487</v>
      </c>
      <c r="Q19" s="107">
        <f t="shared" si="19"/>
        <v>9318.6664473316487</v>
      </c>
      <c r="R19" s="107">
        <f t="shared" si="20"/>
        <v>9918613.0083976407</v>
      </c>
      <c r="S19" s="172" t="s">
        <v>108</v>
      </c>
      <c r="T19" s="170" t="s">
        <v>101</v>
      </c>
      <c r="U19" s="165"/>
      <c r="V19" s="273">
        <f>'input 1'!$E$54</f>
        <v>12</v>
      </c>
      <c r="W19" s="135">
        <f>'A2Z EMI SCHEDULE.'!C31</f>
        <v>7</v>
      </c>
      <c r="X19" s="116">
        <f ca="1">'A2Z EMI SCHEDULE.'!D31</f>
        <v>42795</v>
      </c>
      <c r="Y19" s="106">
        <f>'A2Z EMI SCHEDULE.'!E31</f>
        <v>91299.687231290387</v>
      </c>
      <c r="Z19" s="106">
        <f>'A2Z EMI SCHEDULE.'!F31</f>
        <v>71203.313817262751</v>
      </c>
      <c r="AA19" s="106">
        <f>'A2Z EMI SCHEDULE.'!G31</f>
        <v>20096.373414027636</v>
      </c>
      <c r="AB19" s="106">
        <f>'A2Z EMI SCHEDULE.'!H31</f>
        <v>9369351.6024887525</v>
      </c>
      <c r="AC19" s="143"/>
      <c r="AD19" s="121">
        <f t="shared" si="0"/>
        <v>15</v>
      </c>
      <c r="AE19" s="123">
        <f t="shared" si="1"/>
        <v>9861198.1131183188</v>
      </c>
      <c r="AF19" s="126">
        <f t="shared" si="2"/>
        <v>285</v>
      </c>
      <c r="AG19" s="121">
        <f t="shared" si="3"/>
        <v>75</v>
      </c>
      <c r="AH19" s="123">
        <f t="shared" si="4"/>
        <v>9118228.1431458406</v>
      </c>
      <c r="AI19" s="126">
        <f t="shared" si="5"/>
        <v>225</v>
      </c>
      <c r="AJ19" s="121">
        <f t="shared" si="6"/>
        <v>135</v>
      </c>
      <c r="AK19" s="123">
        <f t="shared" si="7"/>
        <v>7949187.0761431074</v>
      </c>
      <c r="AL19" s="126">
        <f t="shared" si="8"/>
        <v>165</v>
      </c>
      <c r="AM19" s="121">
        <f t="shared" si="9"/>
        <v>195</v>
      </c>
      <c r="AN19" s="123">
        <f t="shared" si="10"/>
        <v>6109735.8579606144</v>
      </c>
      <c r="AO19" s="126">
        <f t="shared" si="11"/>
        <v>105</v>
      </c>
      <c r="AP19" s="121">
        <f t="shared" si="12"/>
        <v>255</v>
      </c>
      <c r="AQ19" s="123">
        <f t="shared" si="13"/>
        <v>3215414.2814328321</v>
      </c>
      <c r="AR19" s="113">
        <f t="shared" si="22"/>
        <v>51</v>
      </c>
      <c r="AS19" s="110">
        <f t="shared" si="28"/>
        <v>291</v>
      </c>
      <c r="AT19" s="117">
        <f t="shared" si="27"/>
        <v>9266560.5274642017</v>
      </c>
      <c r="AU19" s="101" t="str">
        <f t="shared" si="23"/>
        <v/>
      </c>
      <c r="AV19" s="84"/>
      <c r="AW19" s="85"/>
      <c r="AX19" s="85"/>
      <c r="AY19" s="85"/>
      <c r="AZ19" s="1"/>
    </row>
    <row r="20" spans="1:54" ht="18" customHeight="1">
      <c r="A20" s="101">
        <v>11</v>
      </c>
      <c r="B20" s="105">
        <f t="shared" si="24"/>
        <v>84605.481648239365</v>
      </c>
      <c r="C20" s="106">
        <f t="shared" si="14"/>
        <v>75144.946205089494</v>
      </c>
      <c r="D20" s="105">
        <f t="shared" si="21"/>
        <v>9460.5354431498708</v>
      </c>
      <c r="E20" s="105">
        <f t="shared" si="15"/>
        <v>9899763.1399532668</v>
      </c>
      <c r="L20" s="101">
        <f t="shared" si="25"/>
        <v>7.5833333333333334E-3</v>
      </c>
      <c r="M20" s="101">
        <f t="shared" si="26"/>
        <v>300</v>
      </c>
      <c r="N20" s="103">
        <f t="shared" si="16"/>
        <v>10</v>
      </c>
      <c r="O20" s="107">
        <f t="shared" si="17"/>
        <v>84605.481648239365</v>
      </c>
      <c r="P20" s="107">
        <f t="shared" si="18"/>
        <v>9389.3330012239167</v>
      </c>
      <c r="Q20" s="107">
        <f t="shared" si="19"/>
        <v>9389.3330012239167</v>
      </c>
      <c r="R20" s="107">
        <f t="shared" si="20"/>
        <v>9909223.6753964163</v>
      </c>
      <c r="S20" s="117"/>
      <c r="W20" s="135">
        <f>'A2Z EMI SCHEDULE.'!C32</f>
        <v>8</v>
      </c>
      <c r="X20" s="116">
        <f ca="1">'A2Z EMI SCHEDULE.'!D32</f>
        <v>42826</v>
      </c>
      <c r="Y20" s="106">
        <f>'A2Z EMI SCHEDULE.'!E32</f>
        <v>91299.687231290387</v>
      </c>
      <c r="Z20" s="106">
        <f>'A2Z EMI SCHEDULE.'!F32</f>
        <v>71050.916318873045</v>
      </c>
      <c r="AA20" s="106">
        <f>'A2Z EMI SCHEDULE.'!G32</f>
        <v>20248.770912417342</v>
      </c>
      <c r="AB20" s="106">
        <f>'A2Z EMI SCHEDULE.'!H32</f>
        <v>9349102.8315763343</v>
      </c>
      <c r="AC20" s="143"/>
      <c r="AD20" s="121">
        <f t="shared" si="0"/>
        <v>16</v>
      </c>
      <c r="AE20" s="123">
        <f t="shared" si="1"/>
        <v>9851373.3838278931</v>
      </c>
      <c r="AF20" s="126">
        <f t="shared" si="2"/>
        <v>284</v>
      </c>
      <c r="AG20" s="121">
        <f t="shared" si="3"/>
        <v>76</v>
      </c>
      <c r="AH20" s="123">
        <f t="shared" si="4"/>
        <v>9102769.2249164581</v>
      </c>
      <c r="AI20" s="126">
        <f t="shared" si="5"/>
        <v>224</v>
      </c>
      <c r="AJ20" s="121">
        <f t="shared" si="6"/>
        <v>136</v>
      </c>
      <c r="AK20" s="123">
        <f t="shared" si="7"/>
        <v>7924862.9298222866</v>
      </c>
      <c r="AL20" s="126">
        <f t="shared" si="8"/>
        <v>164</v>
      </c>
      <c r="AM20" s="121">
        <f t="shared" si="9"/>
        <v>196</v>
      </c>
      <c r="AN20" s="123">
        <f t="shared" si="10"/>
        <v>6071462.5399019094</v>
      </c>
      <c r="AO20" s="126">
        <f t="shared" si="11"/>
        <v>104</v>
      </c>
      <c r="AP20" s="121">
        <f t="shared" si="12"/>
        <v>256</v>
      </c>
      <c r="AQ20" s="123">
        <f t="shared" si="13"/>
        <v>3155192.3580854582</v>
      </c>
      <c r="AR20" s="113">
        <f t="shared" si="22"/>
        <v>50</v>
      </c>
      <c r="AS20" s="110">
        <f t="shared" si="28"/>
        <v>290</v>
      </c>
      <c r="AT20" s="117">
        <f t="shared" si="27"/>
        <v>9266560.5274642017</v>
      </c>
      <c r="AU20" s="101" t="str">
        <f t="shared" si="23"/>
        <v/>
      </c>
      <c r="AV20" s="84"/>
      <c r="AW20" s="85"/>
      <c r="AX20" s="85"/>
      <c r="AY20" s="85"/>
      <c r="AZ20" s="101" t="s">
        <v>90</v>
      </c>
      <c r="BB20" s="110">
        <f>AF83</f>
        <v>235</v>
      </c>
    </row>
    <row r="21" spans="1:54" ht="18" customHeight="1">
      <c r="A21" s="101">
        <v>12</v>
      </c>
      <c r="B21" s="105">
        <f t="shared" si="24"/>
        <v>84605.481648239365</v>
      </c>
      <c r="C21" s="106">
        <f t="shared" si="14"/>
        <v>75073.203811312269</v>
      </c>
      <c r="D21" s="105">
        <f t="shared" si="21"/>
        <v>9532.2778369270964</v>
      </c>
      <c r="E21" s="105">
        <f t="shared" si="15"/>
        <v>9890230.8621163405</v>
      </c>
      <c r="L21" s="101">
        <f t="shared" si="25"/>
        <v>7.5833333333333334E-3</v>
      </c>
      <c r="M21" s="101">
        <f t="shared" si="26"/>
        <v>300</v>
      </c>
      <c r="N21" s="103">
        <f t="shared" si="16"/>
        <v>11</v>
      </c>
      <c r="O21" s="107">
        <f t="shared" si="17"/>
        <v>84605.481648239365</v>
      </c>
      <c r="P21" s="107">
        <f t="shared" si="18"/>
        <v>9460.5354431498708</v>
      </c>
      <c r="Q21" s="107">
        <f t="shared" si="19"/>
        <v>9460.5354431498708</v>
      </c>
      <c r="R21" s="107">
        <f t="shared" si="20"/>
        <v>9899763.1399532668</v>
      </c>
      <c r="S21" s="173" t="s">
        <v>109</v>
      </c>
      <c r="W21" s="135">
        <f>'A2Z EMI SCHEDULE.'!C33</f>
        <v>9</v>
      </c>
      <c r="X21" s="116">
        <f ca="1">'A2Z EMI SCHEDULE.'!D33</f>
        <v>42856</v>
      </c>
      <c r="Y21" s="106">
        <f>'A2Z EMI SCHEDULE.'!E33</f>
        <v>91299.687231290387</v>
      </c>
      <c r="Z21" s="106">
        <f>'A2Z EMI SCHEDULE.'!F33</f>
        <v>70897.363139453868</v>
      </c>
      <c r="AA21" s="106">
        <f>'A2Z EMI SCHEDULE.'!G33</f>
        <v>20402.324091836519</v>
      </c>
      <c r="AB21" s="106">
        <f>'A2Z EMI SCHEDULE.'!H33</f>
        <v>9328700.5074844975</v>
      </c>
      <c r="AC21" s="143"/>
      <c r="AD21" s="121">
        <f t="shared" si="0"/>
        <v>17</v>
      </c>
      <c r="AE21" s="123">
        <f t="shared" si="1"/>
        <v>9841474.1503403485</v>
      </c>
      <c r="AF21" s="126">
        <f t="shared" si="2"/>
        <v>283</v>
      </c>
      <c r="AG21" s="121">
        <f t="shared" si="3"/>
        <v>77</v>
      </c>
      <c r="AH21" s="123">
        <f t="shared" si="4"/>
        <v>9087193.0765571687</v>
      </c>
      <c r="AI21" s="126">
        <f t="shared" si="5"/>
        <v>223</v>
      </c>
      <c r="AJ21" s="121">
        <f t="shared" si="6"/>
        <v>137</v>
      </c>
      <c r="AK21" s="123">
        <f t="shared" si="7"/>
        <v>7900354.3253918663</v>
      </c>
      <c r="AL21" s="126">
        <f t="shared" si="8"/>
        <v>163</v>
      </c>
      <c r="AM21" s="121">
        <f t="shared" si="9"/>
        <v>197</v>
      </c>
      <c r="AN21" s="123">
        <f t="shared" si="10"/>
        <v>6032898.9825145928</v>
      </c>
      <c r="AO21" s="126">
        <f t="shared" si="11"/>
        <v>103</v>
      </c>
      <c r="AP21" s="121">
        <f t="shared" si="12"/>
        <v>257</v>
      </c>
      <c r="AQ21" s="123">
        <f t="shared" si="13"/>
        <v>3094513.7518193671</v>
      </c>
      <c r="AR21" s="113">
        <f t="shared" si="22"/>
        <v>49</v>
      </c>
      <c r="AS21" s="110">
        <f t="shared" si="28"/>
        <v>289</v>
      </c>
      <c r="AT21" s="117">
        <f t="shared" si="27"/>
        <v>9266560.5274642017</v>
      </c>
      <c r="AU21" s="101" t="str">
        <f t="shared" si="23"/>
        <v/>
      </c>
      <c r="AV21" s="84"/>
      <c r="AW21" s="85"/>
      <c r="AX21" s="85"/>
      <c r="AY21" s="85"/>
      <c r="BB21" s="114">
        <f ca="1">AI113</f>
        <v>42948</v>
      </c>
    </row>
    <row r="22" spans="1:54" ht="18" customHeight="1">
      <c r="A22" s="101">
        <v>13</v>
      </c>
      <c r="B22" s="105">
        <f t="shared" si="24"/>
        <v>84605.481648239365</v>
      </c>
      <c r="C22" s="106">
        <f t="shared" si="14"/>
        <v>75000.917371048912</v>
      </c>
      <c r="D22" s="105">
        <f t="shared" si="21"/>
        <v>9604.5642771904531</v>
      </c>
      <c r="E22" s="105">
        <f t="shared" si="15"/>
        <v>9880626.2978391498</v>
      </c>
      <c r="L22" s="101">
        <f t="shared" si="25"/>
        <v>7.5833333333333334E-3</v>
      </c>
      <c r="M22" s="101">
        <f t="shared" si="26"/>
        <v>300</v>
      </c>
      <c r="N22" s="103">
        <f t="shared" si="16"/>
        <v>12</v>
      </c>
      <c r="O22" s="107">
        <f t="shared" si="17"/>
        <v>84605.481648239365</v>
      </c>
      <c r="P22" s="107">
        <f t="shared" si="18"/>
        <v>9532.2778369270964</v>
      </c>
      <c r="Q22" s="107">
        <f t="shared" si="19"/>
        <v>9532.2778369270964</v>
      </c>
      <c r="R22" s="107">
        <f t="shared" si="20"/>
        <v>9890230.8621163405</v>
      </c>
      <c r="S22" s="174" t="s">
        <v>110</v>
      </c>
      <c r="T22" s="170" t="s">
        <v>106</v>
      </c>
      <c r="U22" s="165" t="s">
        <v>97</v>
      </c>
      <c r="V22" s="274">
        <f>'input 1'!$E$66</f>
        <v>9266560.5274642017</v>
      </c>
      <c r="W22" s="135">
        <f>'A2Z EMI SCHEDULE.'!C34</f>
        <v>10</v>
      </c>
      <c r="X22" s="116">
        <f ca="1">'A2Z EMI SCHEDULE.'!D34</f>
        <v>42887</v>
      </c>
      <c r="Y22" s="106">
        <f>'A2Z EMI SCHEDULE.'!E34</f>
        <v>91299.687231290387</v>
      </c>
      <c r="Z22" s="106">
        <f>'A2Z EMI SCHEDULE.'!F34</f>
        <v>70742.645515090771</v>
      </c>
      <c r="AA22" s="106">
        <f>'A2Z EMI SCHEDULE.'!G34</f>
        <v>20557.041716199616</v>
      </c>
      <c r="AB22" s="106">
        <f>'A2Z EMI SCHEDULE.'!H34</f>
        <v>9308143.4657682981</v>
      </c>
      <c r="AC22" s="143"/>
      <c r="AD22" s="121">
        <f t="shared" si="0"/>
        <v>18</v>
      </c>
      <c r="AE22" s="123">
        <f t="shared" si="1"/>
        <v>9831499.8476655241</v>
      </c>
      <c r="AF22" s="126">
        <f t="shared" si="2"/>
        <v>282</v>
      </c>
      <c r="AG22" s="121">
        <f t="shared" si="3"/>
        <v>78</v>
      </c>
      <c r="AH22" s="123">
        <f t="shared" si="4"/>
        <v>9071498.8090728205</v>
      </c>
      <c r="AI22" s="126">
        <f t="shared" si="5"/>
        <v>222</v>
      </c>
      <c r="AJ22" s="121">
        <f t="shared" si="6"/>
        <v>138</v>
      </c>
      <c r="AK22" s="123">
        <f t="shared" si="7"/>
        <v>7875659.8640445154</v>
      </c>
      <c r="AL22" s="126">
        <f t="shared" si="8"/>
        <v>162</v>
      </c>
      <c r="AM22" s="121">
        <f t="shared" si="9"/>
        <v>198</v>
      </c>
      <c r="AN22" s="123">
        <f t="shared" si="10"/>
        <v>5994042.9848170895</v>
      </c>
      <c r="AO22" s="126">
        <f t="shared" si="11"/>
        <v>102</v>
      </c>
      <c r="AP22" s="121">
        <f t="shared" si="12"/>
        <v>258</v>
      </c>
      <c r="AQ22" s="123">
        <f t="shared" si="13"/>
        <v>3033374.9994557579</v>
      </c>
      <c r="AR22" s="113">
        <f t="shared" si="22"/>
        <v>48</v>
      </c>
      <c r="AS22" s="110">
        <f t="shared" si="28"/>
        <v>288</v>
      </c>
      <c r="AT22" s="117">
        <f t="shared" si="27"/>
        <v>9266560.5274642017</v>
      </c>
      <c r="AU22" s="101" t="str">
        <f t="shared" si="23"/>
        <v/>
      </c>
      <c r="AV22" s="84"/>
      <c r="AW22" s="85"/>
      <c r="AX22" s="85"/>
      <c r="AY22" s="85"/>
      <c r="BB22" s="114">
        <f ca="1">DATE(YEAR(BB21),MONTH(BB21)+BB20,DAY(BB21))</f>
        <v>50100</v>
      </c>
    </row>
    <row r="23" spans="1:54" ht="18" customHeight="1">
      <c r="A23" s="101">
        <v>14</v>
      </c>
      <c r="B23" s="105">
        <f t="shared" si="24"/>
        <v>84605.481648239365</v>
      </c>
      <c r="C23" s="106">
        <f t="shared" si="14"/>
        <v>74928.082758613557</v>
      </c>
      <c r="D23" s="105">
        <f t="shared" si="21"/>
        <v>9677.3988896258088</v>
      </c>
      <c r="E23" s="105">
        <f t="shared" si="15"/>
        <v>9870948.8989495244</v>
      </c>
      <c r="L23" s="101">
        <f t="shared" si="25"/>
        <v>7.5833333333333334E-3</v>
      </c>
      <c r="M23" s="101">
        <f t="shared" si="26"/>
        <v>300</v>
      </c>
      <c r="N23" s="103">
        <f t="shared" si="16"/>
        <v>13</v>
      </c>
      <c r="O23" s="107">
        <f t="shared" si="17"/>
        <v>84605.481648239365</v>
      </c>
      <c r="P23" s="107">
        <f t="shared" si="18"/>
        <v>9604.5642771904531</v>
      </c>
      <c r="Q23" s="107">
        <f t="shared" si="19"/>
        <v>9604.5642771904531</v>
      </c>
      <c r="R23" s="107">
        <f t="shared" si="20"/>
        <v>9880626.2978391498</v>
      </c>
      <c r="S23" s="174" t="s">
        <v>111</v>
      </c>
      <c r="W23" s="135">
        <f>'A2Z EMI SCHEDULE.'!C35</f>
        <v>11</v>
      </c>
      <c r="X23" s="116">
        <f ca="1">'A2Z EMI SCHEDULE.'!D35</f>
        <v>42917</v>
      </c>
      <c r="Y23" s="106">
        <f>'A2Z EMI SCHEDULE.'!E35</f>
        <v>91299.687231290387</v>
      </c>
      <c r="Z23" s="106">
        <f>'A2Z EMI SCHEDULE.'!F35</f>
        <v>70586.754615409591</v>
      </c>
      <c r="AA23" s="106">
        <f>'A2Z EMI SCHEDULE.'!G35</f>
        <v>20712.932615880796</v>
      </c>
      <c r="AB23" s="106">
        <f>'A2Z EMI SCHEDULE.'!H35</f>
        <v>9287430.5331524182</v>
      </c>
      <c r="AC23" s="143"/>
      <c r="AD23" s="121">
        <f t="shared" si="0"/>
        <v>19</v>
      </c>
      <c r="AE23" s="123">
        <f t="shared" si="1"/>
        <v>9821449.9065287486</v>
      </c>
      <c r="AF23" s="126">
        <f t="shared" si="2"/>
        <v>281</v>
      </c>
      <c r="AG23" s="121">
        <f t="shared" si="3"/>
        <v>79</v>
      </c>
      <c r="AH23" s="123">
        <f t="shared" si="4"/>
        <v>9055685.5267267171</v>
      </c>
      <c r="AI23" s="126">
        <f t="shared" si="5"/>
        <v>221</v>
      </c>
      <c r="AJ23" s="121">
        <f t="shared" si="6"/>
        <v>139</v>
      </c>
      <c r="AK23" s="123">
        <f t="shared" si="7"/>
        <v>7850778.1363652805</v>
      </c>
      <c r="AL23" s="126">
        <f t="shared" si="8"/>
        <v>161</v>
      </c>
      <c r="AM23" s="121">
        <f t="shared" si="9"/>
        <v>199</v>
      </c>
      <c r="AN23" s="123">
        <f t="shared" si="10"/>
        <v>5954892.3291370468</v>
      </c>
      <c r="AO23" s="126">
        <f t="shared" si="11"/>
        <v>101</v>
      </c>
      <c r="AP23" s="121">
        <f t="shared" si="12"/>
        <v>259</v>
      </c>
      <c r="AQ23" s="123">
        <f t="shared" si="13"/>
        <v>2971772.6115533914</v>
      </c>
      <c r="AR23" s="113">
        <f t="shared" si="22"/>
        <v>47</v>
      </c>
      <c r="AS23" s="110">
        <f t="shared" si="28"/>
        <v>287</v>
      </c>
      <c r="AT23" s="117">
        <f t="shared" si="27"/>
        <v>9266560.5274642017</v>
      </c>
      <c r="AU23" s="101" t="str">
        <f t="shared" si="23"/>
        <v/>
      </c>
      <c r="AV23" s="84"/>
      <c r="AW23" s="86"/>
      <c r="AX23" s="86"/>
      <c r="AY23" s="86"/>
      <c r="BB23" s="114">
        <f>X6</f>
        <v>50406</v>
      </c>
    </row>
    <row r="24" spans="1:54" ht="18" customHeight="1">
      <c r="A24" s="101">
        <v>15</v>
      </c>
      <c r="B24" s="105">
        <f t="shared" si="24"/>
        <v>84605.481648239365</v>
      </c>
      <c r="C24" s="106">
        <f t="shared" si="14"/>
        <v>74854.695817033891</v>
      </c>
      <c r="D24" s="105">
        <f t="shared" si="21"/>
        <v>9750.7858312054741</v>
      </c>
      <c r="E24" s="105">
        <f t="shared" si="15"/>
        <v>9861198.1131183188</v>
      </c>
      <c r="L24" s="101">
        <f t="shared" si="25"/>
        <v>7.5833333333333334E-3</v>
      </c>
      <c r="M24" s="101">
        <f t="shared" si="26"/>
        <v>300</v>
      </c>
      <c r="N24" s="103">
        <f t="shared" si="16"/>
        <v>14</v>
      </c>
      <c r="O24" s="107">
        <f t="shared" si="17"/>
        <v>84605.481648239365</v>
      </c>
      <c r="P24" s="107">
        <f t="shared" si="18"/>
        <v>9677.3988896258088</v>
      </c>
      <c r="Q24" s="107">
        <f t="shared" si="19"/>
        <v>9677.3988896258088</v>
      </c>
      <c r="R24" s="107">
        <f t="shared" si="20"/>
        <v>9870948.8989495244</v>
      </c>
      <c r="S24" s="176" t="s">
        <v>112</v>
      </c>
      <c r="T24" s="165" t="s">
        <v>114</v>
      </c>
      <c r="U24" s="165"/>
      <c r="V24" s="129">
        <f>'A2Z EMI SCHEDULE.'!C19</f>
        <v>91299.687231290387</v>
      </c>
      <c r="W24" s="135">
        <f>'A2Z EMI SCHEDULE.'!C36</f>
        <v>12</v>
      </c>
      <c r="X24" s="116">
        <f ca="1">'A2Z EMI SCHEDULE.'!D36</f>
        <v>42948</v>
      </c>
      <c r="Y24" s="106">
        <f>'A2Z EMI SCHEDULE.'!E36</f>
        <v>91299.687231290387</v>
      </c>
      <c r="Z24" s="106">
        <f>'A2Z EMI SCHEDULE.'!F36</f>
        <v>70429.681543072511</v>
      </c>
      <c r="AA24" s="106">
        <f>'A2Z EMI SCHEDULE.'!G36</f>
        <v>20870.005688217876</v>
      </c>
      <c r="AB24" s="106">
        <f>'A2Z EMI SCHEDULE.'!H36</f>
        <v>9266560.5274641998</v>
      </c>
      <c r="AC24" s="143"/>
      <c r="AD24" s="121">
        <f t="shared" si="0"/>
        <v>20</v>
      </c>
      <c r="AE24" s="123">
        <f t="shared" si="1"/>
        <v>9811323.7533383518</v>
      </c>
      <c r="AF24" s="126">
        <f t="shared" si="2"/>
        <v>280</v>
      </c>
      <c r="AG24" s="121">
        <f t="shared" si="3"/>
        <v>80</v>
      </c>
      <c r="AH24" s="123">
        <f t="shared" si="4"/>
        <v>9039752.3269894887</v>
      </c>
      <c r="AI24" s="126">
        <f t="shared" si="5"/>
        <v>220</v>
      </c>
      <c r="AJ24" s="121">
        <f t="shared" si="6"/>
        <v>140</v>
      </c>
      <c r="AK24" s="123">
        <f t="shared" si="7"/>
        <v>7825707.7222511442</v>
      </c>
      <c r="AL24" s="126">
        <f t="shared" si="8"/>
        <v>160</v>
      </c>
      <c r="AM24" s="121">
        <f t="shared" si="9"/>
        <v>200</v>
      </c>
      <c r="AN24" s="123">
        <f t="shared" si="10"/>
        <v>5915444.7809847631</v>
      </c>
      <c r="AO24" s="126">
        <f t="shared" si="11"/>
        <v>100</v>
      </c>
      <c r="AP24" s="121">
        <f t="shared" si="12"/>
        <v>260</v>
      </c>
      <c r="AQ24" s="123">
        <f t="shared" si="13"/>
        <v>2909703.0722094318</v>
      </c>
      <c r="AR24" s="113">
        <f t="shared" si="22"/>
        <v>46</v>
      </c>
      <c r="AS24" s="110">
        <f t="shared" si="28"/>
        <v>286</v>
      </c>
      <c r="AT24" s="117">
        <f t="shared" si="27"/>
        <v>9266560.5274642017</v>
      </c>
      <c r="AU24" s="101" t="str">
        <f t="shared" si="23"/>
        <v/>
      </c>
      <c r="AV24" s="84"/>
      <c r="AW24" s="86"/>
      <c r="AX24" s="86"/>
      <c r="AY24" s="86"/>
      <c r="BB24" s="110">
        <f ca="1">DATEDIF(BB22,BB23,"m")</f>
        <v>10</v>
      </c>
    </row>
    <row r="25" spans="1:54" ht="18" customHeight="1">
      <c r="A25" s="101">
        <v>16</v>
      </c>
      <c r="B25" s="105">
        <f t="shared" si="24"/>
        <v>84605.481648239365</v>
      </c>
      <c r="C25" s="106">
        <f t="shared" si="14"/>
        <v>74780.752357813923</v>
      </c>
      <c r="D25" s="105">
        <f t="shared" si="21"/>
        <v>9824.7292904254427</v>
      </c>
      <c r="E25" s="105">
        <f t="shared" si="15"/>
        <v>9851373.3838278931</v>
      </c>
      <c r="L25" s="101">
        <f t="shared" si="25"/>
        <v>7.5833333333333334E-3</v>
      </c>
      <c r="M25" s="101">
        <f t="shared" si="26"/>
        <v>300</v>
      </c>
      <c r="N25" s="103">
        <f t="shared" si="16"/>
        <v>15</v>
      </c>
      <c r="O25" s="107">
        <f t="shared" si="17"/>
        <v>84605.481648239365</v>
      </c>
      <c r="P25" s="107">
        <f t="shared" si="18"/>
        <v>9750.7858312054741</v>
      </c>
      <c r="Q25" s="107">
        <f t="shared" si="19"/>
        <v>9750.7858312054741</v>
      </c>
      <c r="R25" s="107">
        <f t="shared" si="20"/>
        <v>9861198.1131183188</v>
      </c>
      <c r="S25" s="117"/>
      <c r="T25" s="165" t="s">
        <v>88</v>
      </c>
      <c r="U25" s="165"/>
      <c r="V25" s="130">
        <f>U6</f>
        <v>84605.481648239365</v>
      </c>
      <c r="W25" s="135" t="str">
        <f>'A2Z EMI SCHEDULE.'!C37</f>
        <v/>
      </c>
      <c r="X25" s="116" t="str">
        <f>'A2Z EMI SCHEDULE.'!D37</f>
        <v/>
      </c>
      <c r="Y25" s="106" t="str">
        <f>'A2Z EMI SCHEDULE.'!E37</f>
        <v/>
      </c>
      <c r="Z25" s="106" t="str">
        <f>'A2Z EMI SCHEDULE.'!F37</f>
        <v/>
      </c>
      <c r="AA25" s="106" t="str">
        <f>'A2Z EMI SCHEDULE.'!G37</f>
        <v/>
      </c>
      <c r="AB25" s="106" t="str">
        <f>'A2Z EMI SCHEDULE.'!H37</f>
        <v/>
      </c>
      <c r="AC25" s="143"/>
      <c r="AD25" s="121">
        <f t="shared" si="0"/>
        <v>21</v>
      </c>
      <c r="AE25" s="123">
        <f t="shared" si="1"/>
        <v>9801120.8101529274</v>
      </c>
      <c r="AF25" s="126">
        <f t="shared" si="2"/>
        <v>279</v>
      </c>
      <c r="AG25" s="121">
        <f t="shared" si="3"/>
        <v>81</v>
      </c>
      <c r="AH25" s="123">
        <f t="shared" si="4"/>
        <v>9023698.3004875854</v>
      </c>
      <c r="AI25" s="126">
        <f t="shared" si="5"/>
        <v>219</v>
      </c>
      <c r="AJ25" s="121">
        <f t="shared" si="6"/>
        <v>141</v>
      </c>
      <c r="AK25" s="123">
        <f t="shared" si="7"/>
        <v>7800447.1908299765</v>
      </c>
      <c r="AL25" s="126">
        <f t="shared" si="8"/>
        <v>159</v>
      </c>
      <c r="AM25" s="121">
        <f t="shared" si="9"/>
        <v>201</v>
      </c>
      <c r="AN25" s="123">
        <f t="shared" si="10"/>
        <v>5875698.0889256578</v>
      </c>
      <c r="AO25" s="126">
        <f t="shared" si="11"/>
        <v>99</v>
      </c>
      <c r="AP25" s="121">
        <f t="shared" si="12"/>
        <v>261</v>
      </c>
      <c r="AQ25" s="123">
        <f t="shared" si="13"/>
        <v>2847162.8388587805</v>
      </c>
      <c r="AR25" s="113">
        <f t="shared" si="22"/>
        <v>45</v>
      </c>
      <c r="AS25" s="110">
        <f t="shared" si="28"/>
        <v>285</v>
      </c>
      <c r="AT25" s="117">
        <f t="shared" si="27"/>
        <v>9266560.5274642017</v>
      </c>
      <c r="AU25" s="101" t="str">
        <f t="shared" si="23"/>
        <v/>
      </c>
      <c r="AV25" s="1"/>
      <c r="AW25" s="1"/>
      <c r="AX25" s="1"/>
      <c r="AY25" s="1"/>
      <c r="BB25" s="110">
        <f>W5</f>
        <v>300</v>
      </c>
    </row>
    <row r="26" spans="1:54" ht="18" customHeight="1" thickBot="1">
      <c r="A26" s="101">
        <v>17</v>
      </c>
      <c r="B26" s="105">
        <f t="shared" si="24"/>
        <v>84605.481648239365</v>
      </c>
      <c r="C26" s="106">
        <f t="shared" si="14"/>
        <v>74706.248160694857</v>
      </c>
      <c r="D26" s="105">
        <f t="shared" si="21"/>
        <v>9899.2334875445085</v>
      </c>
      <c r="E26" s="105">
        <f t="shared" si="15"/>
        <v>9841474.1503403485</v>
      </c>
      <c r="L26" s="101">
        <f t="shared" si="25"/>
        <v>7.5833333333333334E-3</v>
      </c>
      <c r="M26" s="101">
        <f t="shared" si="26"/>
        <v>300</v>
      </c>
      <c r="N26" s="103">
        <f t="shared" si="16"/>
        <v>16</v>
      </c>
      <c r="O26" s="107">
        <f t="shared" si="17"/>
        <v>84605.481648239365</v>
      </c>
      <c r="P26" s="107">
        <f t="shared" si="18"/>
        <v>9824.7292904254427</v>
      </c>
      <c r="Q26" s="107">
        <f t="shared" si="19"/>
        <v>9824.7292904254427</v>
      </c>
      <c r="R26" s="169">
        <f t="shared" si="20"/>
        <v>9851373.3838278931</v>
      </c>
      <c r="S26" s="173" t="s">
        <v>113</v>
      </c>
      <c r="T26" s="179" t="s">
        <v>89</v>
      </c>
      <c r="U26" s="179" t="s">
        <v>115</v>
      </c>
      <c r="V26" s="180">
        <f>V24-V25</f>
        <v>6694.2055830510217</v>
      </c>
      <c r="W26" s="135" t="str">
        <f>'A2Z EMI SCHEDULE.'!C38</f>
        <v/>
      </c>
      <c r="X26" s="116" t="str">
        <f>'A2Z EMI SCHEDULE.'!D38</f>
        <v/>
      </c>
      <c r="Y26" s="106" t="str">
        <f>'A2Z EMI SCHEDULE.'!E38</f>
        <v/>
      </c>
      <c r="Z26" s="106" t="str">
        <f>'A2Z EMI SCHEDULE.'!F38</f>
        <v/>
      </c>
      <c r="AA26" s="106" t="str">
        <f>'A2Z EMI SCHEDULE.'!G38</f>
        <v/>
      </c>
      <c r="AB26" s="106" t="str">
        <f>'A2Z EMI SCHEDULE.'!H38</f>
        <v/>
      </c>
      <c r="AC26" s="143"/>
      <c r="AD26" s="121">
        <f t="shared" si="0"/>
        <v>22</v>
      </c>
      <c r="AE26" s="123">
        <f t="shared" si="1"/>
        <v>9790840.4946483485</v>
      </c>
      <c r="AF26" s="126">
        <f t="shared" si="2"/>
        <v>278</v>
      </c>
      <c r="AG26" s="121">
        <f t="shared" si="3"/>
        <v>82</v>
      </c>
      <c r="AH26" s="123">
        <f t="shared" si="4"/>
        <v>9007522.530951377</v>
      </c>
      <c r="AI26" s="126">
        <f t="shared" si="5"/>
        <v>218</v>
      </c>
      <c r="AJ26" s="121">
        <f t="shared" si="6"/>
        <v>142</v>
      </c>
      <c r="AK26" s="123">
        <f t="shared" si="7"/>
        <v>7774995.1003788644</v>
      </c>
      <c r="AL26" s="126">
        <f t="shared" si="8"/>
        <v>158</v>
      </c>
      <c r="AM26" s="121">
        <f t="shared" si="9"/>
        <v>202</v>
      </c>
      <c r="AN26" s="123">
        <f t="shared" si="10"/>
        <v>5835649.9844517717</v>
      </c>
      <c r="AO26" s="126">
        <f t="shared" si="11"/>
        <v>98</v>
      </c>
      <c r="AP26" s="121">
        <f t="shared" si="12"/>
        <v>262</v>
      </c>
      <c r="AQ26" s="123">
        <f t="shared" si="13"/>
        <v>2784148.3420718866</v>
      </c>
      <c r="AR26" s="113">
        <f t="shared" si="22"/>
        <v>44</v>
      </c>
      <c r="AS26" s="110">
        <f t="shared" si="28"/>
        <v>284</v>
      </c>
      <c r="AT26" s="117">
        <f t="shared" si="27"/>
        <v>9266560.5274642017</v>
      </c>
      <c r="AU26" s="101" t="str">
        <f t="shared" si="23"/>
        <v/>
      </c>
      <c r="AZ26" s="101" t="s">
        <v>91</v>
      </c>
      <c r="BB26" s="110">
        <f ca="1">BB25-BB24</f>
        <v>290</v>
      </c>
    </row>
    <row r="27" spans="1:54" ht="18" customHeight="1" thickBot="1">
      <c r="A27" s="101">
        <v>18</v>
      </c>
      <c r="B27" s="105">
        <f t="shared" si="24"/>
        <v>84605.481648239365</v>
      </c>
      <c r="C27" s="106">
        <f t="shared" si="14"/>
        <v>74631.178973414309</v>
      </c>
      <c r="D27" s="105">
        <f t="shared" si="21"/>
        <v>9974.3026748250559</v>
      </c>
      <c r="E27" s="105">
        <f t="shared" si="15"/>
        <v>9831499.8476655241</v>
      </c>
      <c r="L27" s="101">
        <f t="shared" si="25"/>
        <v>7.5833333333333334E-3</v>
      </c>
      <c r="M27" s="101">
        <f t="shared" si="26"/>
        <v>300</v>
      </c>
      <c r="N27" s="103">
        <f t="shared" si="16"/>
        <v>17</v>
      </c>
      <c r="O27" s="107">
        <f t="shared" si="17"/>
        <v>84605.481648239365</v>
      </c>
      <c r="P27" s="107">
        <f t="shared" si="18"/>
        <v>9899.2334875445085</v>
      </c>
      <c r="Q27" s="107">
        <f t="shared" si="19"/>
        <v>9899.2334875445085</v>
      </c>
      <c r="R27" s="169">
        <f t="shared" si="20"/>
        <v>9841474.1503403485</v>
      </c>
      <c r="S27" s="177" t="s">
        <v>117</v>
      </c>
      <c r="T27" s="157"/>
      <c r="U27" s="158"/>
      <c r="V27" s="181" t="s">
        <v>116</v>
      </c>
      <c r="W27" s="135" t="str">
        <f>'A2Z EMI SCHEDULE.'!C39</f>
        <v/>
      </c>
      <c r="X27" s="116" t="str">
        <f>'A2Z EMI SCHEDULE.'!D39</f>
        <v/>
      </c>
      <c r="Y27" s="106" t="str">
        <f>'A2Z EMI SCHEDULE.'!E39</f>
        <v/>
      </c>
      <c r="Z27" s="106" t="str">
        <f>'A2Z EMI SCHEDULE.'!F39</f>
        <v/>
      </c>
      <c r="AA27" s="106" t="str">
        <f>'A2Z EMI SCHEDULE.'!G39</f>
        <v/>
      </c>
      <c r="AB27" s="106" t="str">
        <f>'A2Z EMI SCHEDULE.'!H39</f>
        <v/>
      </c>
      <c r="AC27" s="143"/>
      <c r="AD27" s="121">
        <f t="shared" si="0"/>
        <v>23</v>
      </c>
      <c r="AE27" s="123">
        <f t="shared" si="1"/>
        <v>9780482.2200845256</v>
      </c>
      <c r="AF27" s="126">
        <f t="shared" si="2"/>
        <v>277</v>
      </c>
      <c r="AG27" s="121">
        <f t="shared" si="3"/>
        <v>83</v>
      </c>
      <c r="AH27" s="123">
        <f t="shared" si="4"/>
        <v>8991224.0951628517</v>
      </c>
      <c r="AI27" s="126">
        <f t="shared" si="5"/>
        <v>217</v>
      </c>
      <c r="AJ27" s="121">
        <f t="shared" si="6"/>
        <v>143</v>
      </c>
      <c r="AK27" s="123">
        <f t="shared" si="7"/>
        <v>7749349.9982418315</v>
      </c>
      <c r="AL27" s="126">
        <f t="shared" si="8"/>
        <v>157</v>
      </c>
      <c r="AM27" s="121">
        <f t="shared" si="9"/>
        <v>203</v>
      </c>
      <c r="AN27" s="123">
        <f t="shared" si="10"/>
        <v>5795298.1818522913</v>
      </c>
      <c r="AO27" s="126">
        <f t="shared" si="11"/>
        <v>97</v>
      </c>
      <c r="AP27" s="121">
        <f t="shared" si="12"/>
        <v>263</v>
      </c>
      <c r="AQ27" s="123">
        <f t="shared" si="13"/>
        <v>2720655.9853510256</v>
      </c>
      <c r="AR27" s="113">
        <f t="shared" si="22"/>
        <v>43</v>
      </c>
      <c r="AS27" s="110">
        <f t="shared" si="28"/>
        <v>283</v>
      </c>
      <c r="AT27" s="117">
        <f t="shared" si="27"/>
        <v>9266560.5274642017</v>
      </c>
      <c r="AU27" s="101" t="str">
        <f t="shared" si="23"/>
        <v/>
      </c>
      <c r="AZ27" s="1"/>
    </row>
    <row r="28" spans="1:54" ht="18" customHeight="1" thickBot="1">
      <c r="A28" s="101">
        <v>19</v>
      </c>
      <c r="B28" s="105">
        <f t="shared" si="24"/>
        <v>84605.481648239365</v>
      </c>
      <c r="C28" s="106">
        <f t="shared" si="14"/>
        <v>74555.540511463565</v>
      </c>
      <c r="D28" s="105">
        <f t="shared" si="21"/>
        <v>10049.9411367758</v>
      </c>
      <c r="E28" s="105">
        <f t="shared" si="15"/>
        <v>9821449.9065287486</v>
      </c>
      <c r="L28" s="101">
        <f t="shared" si="25"/>
        <v>7.5833333333333334E-3</v>
      </c>
      <c r="M28" s="101">
        <f t="shared" si="26"/>
        <v>300</v>
      </c>
      <c r="N28" s="103">
        <f t="shared" si="16"/>
        <v>18</v>
      </c>
      <c r="O28" s="107">
        <f t="shared" si="17"/>
        <v>84605.481648239365</v>
      </c>
      <c r="P28" s="107">
        <f t="shared" si="18"/>
        <v>9974.3026748250559</v>
      </c>
      <c r="Q28" s="107">
        <f t="shared" si="19"/>
        <v>9974.3026748250559</v>
      </c>
      <c r="R28" s="169">
        <f t="shared" si="20"/>
        <v>9831499.8476655241</v>
      </c>
      <c r="S28" s="117"/>
      <c r="W28" s="135" t="str">
        <f>'A2Z EMI SCHEDULE.'!C40</f>
        <v/>
      </c>
      <c r="X28" s="116" t="str">
        <f>'A2Z EMI SCHEDULE.'!D40</f>
        <v/>
      </c>
      <c r="Y28" s="106" t="str">
        <f>'A2Z EMI SCHEDULE.'!E40</f>
        <v/>
      </c>
      <c r="Z28" s="106" t="str">
        <f>'A2Z EMI SCHEDULE.'!F40</f>
        <v/>
      </c>
      <c r="AA28" s="106" t="str">
        <f>'A2Z EMI SCHEDULE.'!G40</f>
        <v/>
      </c>
      <c r="AB28" s="106" t="str">
        <f>'A2Z EMI SCHEDULE.'!H40</f>
        <v/>
      </c>
      <c r="AC28" s="143"/>
      <c r="AD28" s="121">
        <f t="shared" si="0"/>
        <v>24</v>
      </c>
      <c r="AE28" s="123">
        <f t="shared" si="1"/>
        <v>9770045.3952719271</v>
      </c>
      <c r="AF28" s="126">
        <f t="shared" si="2"/>
        <v>276</v>
      </c>
      <c r="AG28" s="121">
        <f t="shared" si="3"/>
        <v>84</v>
      </c>
      <c r="AH28" s="123">
        <f t="shared" si="4"/>
        <v>8974802.0629029311</v>
      </c>
      <c r="AI28" s="126">
        <f t="shared" si="5"/>
        <v>216</v>
      </c>
      <c r="AJ28" s="121">
        <f t="shared" si="6"/>
        <v>144</v>
      </c>
      <c r="AK28" s="123">
        <f t="shared" si="7"/>
        <v>7723510.4207469262</v>
      </c>
      <c r="AL28" s="126">
        <f t="shared" si="8"/>
        <v>156</v>
      </c>
      <c r="AM28" s="121">
        <f t="shared" si="9"/>
        <v>204</v>
      </c>
      <c r="AN28" s="123">
        <f t="shared" si="10"/>
        <v>5754640.3780830987</v>
      </c>
      <c r="AO28" s="126">
        <f t="shared" si="11"/>
        <v>96</v>
      </c>
      <c r="AP28" s="121">
        <f t="shared" si="12"/>
        <v>264</v>
      </c>
      <c r="AQ28" s="123">
        <f t="shared" si="13"/>
        <v>2656682.1449250313</v>
      </c>
      <c r="AR28" s="113">
        <f t="shared" si="22"/>
        <v>42</v>
      </c>
      <c r="AS28" s="110">
        <f t="shared" si="28"/>
        <v>282</v>
      </c>
      <c r="AT28" s="117">
        <f t="shared" si="27"/>
        <v>9266560.5274642017</v>
      </c>
      <c r="AU28" s="101" t="str">
        <f t="shared" si="23"/>
        <v/>
      </c>
    </row>
    <row r="29" spans="1:54" ht="18" customHeight="1" thickBot="1">
      <c r="A29" s="101">
        <v>20</v>
      </c>
      <c r="B29" s="105">
        <f t="shared" si="24"/>
        <v>84605.481648239365</v>
      </c>
      <c r="C29" s="106">
        <f t="shared" si="14"/>
        <v>74479.328457843018</v>
      </c>
      <c r="D29" s="105">
        <f t="shared" si="21"/>
        <v>10126.153190396348</v>
      </c>
      <c r="E29" s="105">
        <f t="shared" si="15"/>
        <v>9811323.7533383518</v>
      </c>
      <c r="L29" s="101">
        <f t="shared" si="25"/>
        <v>7.5833333333333334E-3</v>
      </c>
      <c r="M29" s="101">
        <f t="shared" si="26"/>
        <v>300</v>
      </c>
      <c r="N29" s="103">
        <f t="shared" si="16"/>
        <v>19</v>
      </c>
      <c r="O29" s="107">
        <f t="shared" si="17"/>
        <v>84605.481648239365</v>
      </c>
      <c r="P29" s="107">
        <f t="shared" si="18"/>
        <v>10049.9411367758</v>
      </c>
      <c r="Q29" s="107">
        <f t="shared" si="19"/>
        <v>10049.9411367758</v>
      </c>
      <c r="R29" s="169">
        <f t="shared" si="20"/>
        <v>9821449.9065287486</v>
      </c>
      <c r="S29" s="177" t="s">
        <v>125</v>
      </c>
      <c r="T29" s="165" t="s">
        <v>92</v>
      </c>
      <c r="U29" s="165"/>
      <c r="V29" s="131">
        <f ca="1">BB26</f>
        <v>290</v>
      </c>
      <c r="W29" s="135" t="str">
        <f>'A2Z EMI SCHEDULE.'!C41</f>
        <v/>
      </c>
      <c r="X29" s="116" t="str">
        <f>'A2Z EMI SCHEDULE.'!D41</f>
        <v/>
      </c>
      <c r="Y29" s="106" t="str">
        <f>'A2Z EMI SCHEDULE.'!E41</f>
        <v/>
      </c>
      <c r="Z29" s="106" t="str">
        <f>'A2Z EMI SCHEDULE.'!F41</f>
        <v/>
      </c>
      <c r="AA29" s="106" t="str">
        <f>'A2Z EMI SCHEDULE.'!G41</f>
        <v/>
      </c>
      <c r="AB29" s="106" t="str">
        <f>'A2Z EMI SCHEDULE.'!H41</f>
        <v/>
      </c>
      <c r="AC29" s="143"/>
      <c r="AD29" s="121">
        <f t="shared" si="0"/>
        <v>25</v>
      </c>
      <c r="AE29" s="123">
        <f t="shared" si="1"/>
        <v>9759529.4245378338</v>
      </c>
      <c r="AF29" s="126">
        <f t="shared" si="2"/>
        <v>275</v>
      </c>
      <c r="AG29" s="121">
        <f t="shared" si="3"/>
        <v>85</v>
      </c>
      <c r="AH29" s="123">
        <f t="shared" si="4"/>
        <v>8958255.4968983717</v>
      </c>
      <c r="AI29" s="126">
        <f t="shared" si="5"/>
        <v>215</v>
      </c>
      <c r="AJ29" s="121">
        <f t="shared" si="6"/>
        <v>145</v>
      </c>
      <c r="AK29" s="123">
        <f t="shared" si="7"/>
        <v>7697474.8931226842</v>
      </c>
      <c r="AL29" s="126">
        <f t="shared" si="8"/>
        <v>155</v>
      </c>
      <c r="AM29" s="121">
        <f t="shared" si="9"/>
        <v>205</v>
      </c>
      <c r="AN29" s="123">
        <f t="shared" si="10"/>
        <v>5713674.2526353225</v>
      </c>
      <c r="AO29" s="126">
        <f t="shared" si="11"/>
        <v>95</v>
      </c>
      <c r="AP29" s="121">
        <f t="shared" si="12"/>
        <v>265</v>
      </c>
      <c r="AQ29" s="123">
        <f t="shared" si="13"/>
        <v>2592223.1695424733</v>
      </c>
      <c r="AR29" s="113">
        <f t="shared" si="22"/>
        <v>41</v>
      </c>
      <c r="AS29" s="110">
        <f t="shared" si="28"/>
        <v>281</v>
      </c>
      <c r="AT29" s="117">
        <f t="shared" si="27"/>
        <v>9266560.5274642017</v>
      </c>
      <c r="AU29" s="101" t="str">
        <f t="shared" si="23"/>
        <v/>
      </c>
    </row>
    <row r="30" spans="1:54" ht="18" customHeight="1">
      <c r="A30" s="101">
        <v>21</v>
      </c>
      <c r="B30" s="105">
        <f t="shared" si="24"/>
        <v>84605.481648239365</v>
      </c>
      <c r="C30" s="106">
        <f t="shared" si="14"/>
        <v>74402.538462815835</v>
      </c>
      <c r="D30" s="105">
        <f t="shared" si="21"/>
        <v>10202.94318542353</v>
      </c>
      <c r="E30" s="105">
        <f t="shared" si="15"/>
        <v>9801120.8101529274</v>
      </c>
      <c r="L30" s="101">
        <f t="shared" si="25"/>
        <v>7.5833333333333334E-3</v>
      </c>
      <c r="M30" s="101">
        <f t="shared" si="26"/>
        <v>300</v>
      </c>
      <c r="N30" s="103">
        <f t="shared" si="16"/>
        <v>20</v>
      </c>
      <c r="O30" s="107">
        <f t="shared" si="17"/>
        <v>84605.481648239365</v>
      </c>
      <c r="P30" s="107">
        <f t="shared" si="18"/>
        <v>10126.153190396348</v>
      </c>
      <c r="Q30" s="107">
        <f t="shared" si="19"/>
        <v>10126.153190396348</v>
      </c>
      <c r="R30" s="169">
        <f t="shared" si="20"/>
        <v>9811323.7533383518</v>
      </c>
      <c r="T30" s="165" t="s">
        <v>95</v>
      </c>
      <c r="U30" s="178" t="s">
        <v>116</v>
      </c>
      <c r="V30" s="132">
        <f ca="1">BB22</f>
        <v>50100</v>
      </c>
      <c r="W30" s="135" t="str">
        <f>'A2Z EMI SCHEDULE.'!C42</f>
        <v/>
      </c>
      <c r="X30" s="116" t="str">
        <f>'A2Z EMI SCHEDULE.'!D42</f>
        <v/>
      </c>
      <c r="Y30" s="106" t="str">
        <f>'A2Z EMI SCHEDULE.'!E42</f>
        <v/>
      </c>
      <c r="Z30" s="106" t="str">
        <f>'A2Z EMI SCHEDULE.'!F42</f>
        <v/>
      </c>
      <c r="AA30" s="106" t="str">
        <f>'A2Z EMI SCHEDULE.'!G42</f>
        <v/>
      </c>
      <c r="AB30" s="106" t="str">
        <f>'A2Z EMI SCHEDULE.'!H42</f>
        <v/>
      </c>
      <c r="AC30" s="143"/>
      <c r="AD30" s="121">
        <f t="shared" si="0"/>
        <v>26</v>
      </c>
      <c r="AE30" s="123">
        <f t="shared" si="1"/>
        <v>9748933.70769234</v>
      </c>
      <c r="AF30" s="126">
        <f t="shared" si="2"/>
        <v>274</v>
      </c>
      <c r="AG30" s="121">
        <f t="shared" si="3"/>
        <v>86</v>
      </c>
      <c r="AH30" s="123">
        <f t="shared" si="4"/>
        <v>8941583.4527682792</v>
      </c>
      <c r="AI30" s="126">
        <f t="shared" si="5"/>
        <v>214</v>
      </c>
      <c r="AJ30" s="121">
        <f t="shared" si="6"/>
        <v>146</v>
      </c>
      <c r="AK30" s="123">
        <f t="shared" si="7"/>
        <v>7671241.9294139585</v>
      </c>
      <c r="AL30" s="126">
        <f t="shared" si="8"/>
        <v>154</v>
      </c>
      <c r="AM30" s="121">
        <f t="shared" si="9"/>
        <v>206</v>
      </c>
      <c r="AN30" s="123">
        <f t="shared" si="10"/>
        <v>5672397.4674029006</v>
      </c>
      <c r="AO30" s="126">
        <f t="shared" si="11"/>
        <v>94</v>
      </c>
      <c r="AP30" s="121">
        <f t="shared" si="12"/>
        <v>266</v>
      </c>
      <c r="AQ30" s="123">
        <f t="shared" si="13"/>
        <v>2527275.3802632643</v>
      </c>
      <c r="AR30" s="113">
        <f t="shared" si="22"/>
        <v>40</v>
      </c>
      <c r="AS30" s="110">
        <f t="shared" si="28"/>
        <v>280</v>
      </c>
      <c r="AT30" s="117">
        <f t="shared" si="27"/>
        <v>9266560.5274642017</v>
      </c>
      <c r="AU30" s="101" t="str">
        <f t="shared" si="23"/>
        <v/>
      </c>
    </row>
    <row r="31" spans="1:54" ht="18" customHeight="1">
      <c r="A31" s="101">
        <v>22</v>
      </c>
      <c r="B31" s="105">
        <f t="shared" si="24"/>
        <v>84605.481648239365</v>
      </c>
      <c r="C31" s="106">
        <f t="shared" si="14"/>
        <v>74325.166143659706</v>
      </c>
      <c r="D31" s="105">
        <f t="shared" si="21"/>
        <v>10280.315504579659</v>
      </c>
      <c r="E31" s="105">
        <f t="shared" si="15"/>
        <v>9790840.4946483485</v>
      </c>
      <c r="L31" s="101">
        <f t="shared" si="25"/>
        <v>7.5833333333333334E-3</v>
      </c>
      <c r="M31" s="101">
        <f t="shared" si="26"/>
        <v>300</v>
      </c>
      <c r="N31" s="103">
        <f t="shared" si="16"/>
        <v>21</v>
      </c>
      <c r="O31" s="107">
        <f t="shared" si="17"/>
        <v>84605.481648239365</v>
      </c>
      <c r="P31" s="107">
        <f t="shared" si="18"/>
        <v>10202.94318542353</v>
      </c>
      <c r="Q31" s="107">
        <f t="shared" si="19"/>
        <v>10202.94318542353</v>
      </c>
      <c r="R31" s="169">
        <f t="shared" si="20"/>
        <v>9801120.8101529274</v>
      </c>
      <c r="S31" s="117"/>
      <c r="T31" s="165"/>
      <c r="U31" s="165" t="s">
        <v>96</v>
      </c>
      <c r="V31" s="132">
        <f>BB23</f>
        <v>50406</v>
      </c>
      <c r="W31" s="135" t="str">
        <f>'A2Z EMI SCHEDULE.'!C43</f>
        <v/>
      </c>
      <c r="X31" s="116" t="str">
        <f>'A2Z EMI SCHEDULE.'!D43</f>
        <v/>
      </c>
      <c r="Y31" s="106" t="str">
        <f>'A2Z EMI SCHEDULE.'!E43</f>
        <v/>
      </c>
      <c r="Z31" s="106" t="str">
        <f>'A2Z EMI SCHEDULE.'!F43</f>
        <v/>
      </c>
      <c r="AA31" s="106" t="str">
        <f>'A2Z EMI SCHEDULE.'!G43</f>
        <v/>
      </c>
      <c r="AB31" s="106" t="str">
        <f>'A2Z EMI SCHEDULE.'!H43</f>
        <v/>
      </c>
      <c r="AC31" s="143"/>
      <c r="AD31" s="121">
        <f t="shared" si="0"/>
        <v>27</v>
      </c>
      <c r="AE31" s="123">
        <f t="shared" si="1"/>
        <v>9738257.6399941016</v>
      </c>
      <c r="AF31" s="126">
        <f t="shared" si="2"/>
        <v>273</v>
      </c>
      <c r="AG31" s="121">
        <f t="shared" si="3"/>
        <v>87</v>
      </c>
      <c r="AH31" s="123">
        <f t="shared" si="4"/>
        <v>8924784.9789701998</v>
      </c>
      <c r="AI31" s="126">
        <f t="shared" si="5"/>
        <v>213</v>
      </c>
      <c r="AJ31" s="121">
        <f t="shared" si="6"/>
        <v>147</v>
      </c>
      <c r="AK31" s="123">
        <f t="shared" si="7"/>
        <v>7644810.0323971082</v>
      </c>
      <c r="AL31" s="126">
        <f t="shared" si="8"/>
        <v>153</v>
      </c>
      <c r="AM31" s="121">
        <f t="shared" si="9"/>
        <v>207</v>
      </c>
      <c r="AN31" s="123">
        <f t="shared" si="10"/>
        <v>5630807.6665491331</v>
      </c>
      <c r="AO31" s="126">
        <f t="shared" si="11"/>
        <v>93</v>
      </c>
      <c r="AP31" s="121">
        <f t="shared" si="12"/>
        <v>267</v>
      </c>
      <c r="AQ31" s="123">
        <f t="shared" si="13"/>
        <v>2461835.0702486881</v>
      </c>
      <c r="AR31" s="113">
        <f t="shared" si="22"/>
        <v>39</v>
      </c>
      <c r="AS31" s="110">
        <f t="shared" si="28"/>
        <v>279</v>
      </c>
      <c r="AT31" s="117">
        <f t="shared" si="27"/>
        <v>9266560.5274642017</v>
      </c>
      <c r="AU31" s="101" t="str">
        <f t="shared" si="23"/>
        <v/>
      </c>
    </row>
    <row r="32" spans="1:54" ht="18" customHeight="1">
      <c r="A32" s="101">
        <v>23</v>
      </c>
      <c r="B32" s="105">
        <f t="shared" si="24"/>
        <v>84605.481648239365</v>
      </c>
      <c r="C32" s="106">
        <f t="shared" si="14"/>
        <v>74247.207084416645</v>
      </c>
      <c r="D32" s="105">
        <f t="shared" si="21"/>
        <v>10358.274563822721</v>
      </c>
      <c r="E32" s="105">
        <f t="shared" si="15"/>
        <v>9780482.2200845256</v>
      </c>
      <c r="L32" s="101">
        <f t="shared" si="25"/>
        <v>7.5833333333333334E-3</v>
      </c>
      <c r="M32" s="101">
        <f t="shared" si="26"/>
        <v>300</v>
      </c>
      <c r="N32" s="103">
        <f t="shared" si="16"/>
        <v>22</v>
      </c>
      <c r="O32" s="107">
        <f t="shared" si="17"/>
        <v>84605.481648239365</v>
      </c>
      <c r="P32" s="107">
        <f t="shared" si="18"/>
        <v>10280.315504579659</v>
      </c>
      <c r="Q32" s="107">
        <f t="shared" si="19"/>
        <v>10280.315504579659</v>
      </c>
      <c r="R32" s="169">
        <f t="shared" si="20"/>
        <v>9790840.4946483485</v>
      </c>
      <c r="S32" s="117"/>
      <c r="W32" s="135" t="str">
        <f>'A2Z EMI SCHEDULE.'!C44</f>
        <v/>
      </c>
      <c r="X32" s="116" t="str">
        <f>'A2Z EMI SCHEDULE.'!D44</f>
        <v/>
      </c>
      <c r="Y32" s="106" t="str">
        <f>'A2Z EMI SCHEDULE.'!E44</f>
        <v/>
      </c>
      <c r="Z32" s="106" t="str">
        <f>'A2Z EMI SCHEDULE.'!F44</f>
        <v/>
      </c>
      <c r="AA32" s="106" t="str">
        <f>'A2Z EMI SCHEDULE.'!G44</f>
        <v/>
      </c>
      <c r="AB32" s="106" t="str">
        <f>'A2Z EMI SCHEDULE.'!H44</f>
        <v/>
      </c>
      <c r="AC32" s="143"/>
      <c r="AD32" s="121">
        <f t="shared" si="0"/>
        <v>28</v>
      </c>
      <c r="AE32" s="123">
        <f t="shared" si="1"/>
        <v>9727500.6121158171</v>
      </c>
      <c r="AF32" s="126">
        <f t="shared" si="2"/>
        <v>272</v>
      </c>
      <c r="AG32" s="121">
        <f t="shared" si="3"/>
        <v>88</v>
      </c>
      <c r="AH32" s="123">
        <f t="shared" si="4"/>
        <v>8907859.1167458184</v>
      </c>
      <c r="AI32" s="126">
        <f t="shared" si="5"/>
        <v>212</v>
      </c>
      <c r="AJ32" s="121">
        <f t="shared" si="6"/>
        <v>148</v>
      </c>
      <c r="AK32" s="123">
        <f t="shared" si="7"/>
        <v>7618177.6934945472</v>
      </c>
      <c r="AL32" s="126">
        <f t="shared" si="8"/>
        <v>152</v>
      </c>
      <c r="AM32" s="121">
        <f t="shared" si="9"/>
        <v>208</v>
      </c>
      <c r="AN32" s="123">
        <f t="shared" si="10"/>
        <v>5588902.4763722243</v>
      </c>
      <c r="AO32" s="126">
        <f t="shared" si="11"/>
        <v>92</v>
      </c>
      <c r="AP32" s="121">
        <f t="shared" si="12"/>
        <v>268</v>
      </c>
      <c r="AQ32" s="123">
        <f t="shared" si="13"/>
        <v>2395898.5045498344</v>
      </c>
      <c r="AR32" s="113">
        <f t="shared" si="22"/>
        <v>38</v>
      </c>
      <c r="AS32" s="110">
        <f t="shared" si="28"/>
        <v>278</v>
      </c>
      <c r="AT32" s="117">
        <f t="shared" si="27"/>
        <v>9266560.5274642017</v>
      </c>
      <c r="AU32" s="101" t="str">
        <f t="shared" si="23"/>
        <v/>
      </c>
    </row>
    <row r="33" spans="1:47" ht="18" customHeight="1">
      <c r="A33" s="101">
        <v>24</v>
      </c>
      <c r="B33" s="105">
        <f t="shared" si="24"/>
        <v>84605.481648239365</v>
      </c>
      <c r="C33" s="106">
        <f t="shared" si="14"/>
        <v>74168.656835640984</v>
      </c>
      <c r="D33" s="105">
        <f t="shared" si="21"/>
        <v>10436.824812598381</v>
      </c>
      <c r="E33" s="105">
        <f t="shared" si="15"/>
        <v>9770045.3952719271</v>
      </c>
      <c r="L33" s="101">
        <f t="shared" si="25"/>
        <v>7.5833333333333334E-3</v>
      </c>
      <c r="M33" s="101">
        <f t="shared" si="26"/>
        <v>300</v>
      </c>
      <c r="N33" s="103">
        <f t="shared" si="16"/>
        <v>23</v>
      </c>
      <c r="O33" s="107">
        <f t="shared" si="17"/>
        <v>84605.481648239365</v>
      </c>
      <c r="P33" s="107">
        <f t="shared" si="18"/>
        <v>10358.274563822721</v>
      </c>
      <c r="Q33" s="107">
        <f t="shared" si="19"/>
        <v>10358.274563822721</v>
      </c>
      <c r="R33" s="169">
        <f t="shared" si="20"/>
        <v>9780482.2200845256</v>
      </c>
      <c r="S33" s="117"/>
      <c r="W33" s="135" t="str">
        <f>'A2Z EMI SCHEDULE.'!C45</f>
        <v/>
      </c>
      <c r="X33" s="116" t="str">
        <f>'A2Z EMI SCHEDULE.'!D45</f>
        <v/>
      </c>
      <c r="Y33" s="106" t="str">
        <f>'A2Z EMI SCHEDULE.'!E45</f>
        <v/>
      </c>
      <c r="Z33" s="106" t="str">
        <f>'A2Z EMI SCHEDULE.'!F45</f>
        <v/>
      </c>
      <c r="AA33" s="106" t="str">
        <f>'A2Z EMI SCHEDULE.'!G45</f>
        <v/>
      </c>
      <c r="AB33" s="106" t="str">
        <f>'A2Z EMI SCHEDULE.'!H45</f>
        <v/>
      </c>
      <c r="AC33" s="143"/>
      <c r="AD33" s="121">
        <f t="shared" si="0"/>
        <v>29</v>
      </c>
      <c r="AE33" s="123">
        <f t="shared" si="1"/>
        <v>9716662.0101094563</v>
      </c>
      <c r="AF33" s="126">
        <f t="shared" si="2"/>
        <v>271</v>
      </c>
      <c r="AG33" s="121">
        <f t="shared" si="3"/>
        <v>89</v>
      </c>
      <c r="AH33" s="123">
        <f t="shared" si="4"/>
        <v>8890804.9000662342</v>
      </c>
      <c r="AI33" s="126">
        <f t="shared" si="5"/>
        <v>211</v>
      </c>
      <c r="AJ33" s="121">
        <f t="shared" si="6"/>
        <v>149</v>
      </c>
      <c r="AK33" s="123">
        <f t="shared" si="7"/>
        <v>7591343.3926886413</v>
      </c>
      <c r="AL33" s="126">
        <f t="shared" si="8"/>
        <v>151</v>
      </c>
      <c r="AM33" s="121">
        <f t="shared" si="9"/>
        <v>209</v>
      </c>
      <c r="AN33" s="123">
        <f t="shared" si="10"/>
        <v>5546679.5051698079</v>
      </c>
      <c r="AO33" s="126">
        <f t="shared" si="11"/>
        <v>91</v>
      </c>
      <c r="AP33" s="121">
        <f t="shared" si="12"/>
        <v>269</v>
      </c>
      <c r="AQ33" s="123">
        <f t="shared" si="13"/>
        <v>2329461.9198944313</v>
      </c>
      <c r="AR33" s="113">
        <f t="shared" si="22"/>
        <v>37</v>
      </c>
      <c r="AS33" s="110">
        <f t="shared" si="28"/>
        <v>277</v>
      </c>
      <c r="AT33" s="117">
        <f t="shared" si="27"/>
        <v>9266560.5274642017</v>
      </c>
      <c r="AU33" s="101" t="str">
        <f t="shared" si="23"/>
        <v/>
      </c>
    </row>
    <row r="34" spans="1:47" ht="18" customHeight="1">
      <c r="A34" s="101">
        <v>25</v>
      </c>
      <c r="B34" s="105">
        <f t="shared" si="24"/>
        <v>84605.481648239365</v>
      </c>
      <c r="C34" s="106">
        <f t="shared" si="14"/>
        <v>74089.510914145445</v>
      </c>
      <c r="D34" s="105">
        <f t="shared" si="21"/>
        <v>10515.97073409392</v>
      </c>
      <c r="E34" s="105">
        <f t="shared" si="15"/>
        <v>9759529.4245378338</v>
      </c>
      <c r="L34" s="101">
        <f t="shared" si="25"/>
        <v>7.5833333333333334E-3</v>
      </c>
      <c r="M34" s="101">
        <f t="shared" si="26"/>
        <v>300</v>
      </c>
      <c r="N34" s="103">
        <f t="shared" si="16"/>
        <v>24</v>
      </c>
      <c r="O34" s="107">
        <f t="shared" si="17"/>
        <v>84605.481648239365</v>
      </c>
      <c r="P34" s="107">
        <f t="shared" si="18"/>
        <v>10436.824812598381</v>
      </c>
      <c r="Q34" s="107">
        <f t="shared" si="19"/>
        <v>10436.824812598381</v>
      </c>
      <c r="R34" s="107">
        <f t="shared" si="20"/>
        <v>9770045.3952719271</v>
      </c>
      <c r="S34" s="117"/>
      <c r="W34" s="135" t="str">
        <f>'A2Z EMI SCHEDULE.'!C46</f>
        <v/>
      </c>
      <c r="X34" s="116" t="str">
        <f>'A2Z EMI SCHEDULE.'!D46</f>
        <v/>
      </c>
      <c r="Y34" s="106" t="str">
        <f>'A2Z EMI SCHEDULE.'!E46</f>
        <v/>
      </c>
      <c r="Z34" s="106" t="str">
        <f>'A2Z EMI SCHEDULE.'!F46</f>
        <v/>
      </c>
      <c r="AA34" s="106" t="str">
        <f>'A2Z EMI SCHEDULE.'!G46</f>
        <v/>
      </c>
      <c r="AB34" s="106" t="str">
        <f>'A2Z EMI SCHEDULE.'!H46</f>
        <v/>
      </c>
      <c r="AC34" s="143"/>
      <c r="AD34" s="121">
        <f t="shared" si="0"/>
        <v>30</v>
      </c>
      <c r="AE34" s="123">
        <f t="shared" si="1"/>
        <v>9705741.2153712139</v>
      </c>
      <c r="AF34" s="126">
        <f t="shared" si="2"/>
        <v>270</v>
      </c>
      <c r="AG34" s="121">
        <f t="shared" si="3"/>
        <v>90</v>
      </c>
      <c r="AH34" s="123">
        <f t="shared" si="4"/>
        <v>8873621.35557683</v>
      </c>
      <c r="AI34" s="126">
        <f t="shared" si="5"/>
        <v>210</v>
      </c>
      <c r="AJ34" s="121">
        <f t="shared" si="6"/>
        <v>150</v>
      </c>
      <c r="AK34" s="123">
        <f t="shared" si="7"/>
        <v>7564305.5984349577</v>
      </c>
      <c r="AL34" s="126">
        <f t="shared" si="8"/>
        <v>150</v>
      </c>
      <c r="AM34" s="121">
        <f t="shared" si="9"/>
        <v>210</v>
      </c>
      <c r="AN34" s="123">
        <f t="shared" si="10"/>
        <v>5504136.3431024393</v>
      </c>
      <c r="AO34" s="126">
        <f t="shared" si="11"/>
        <v>90</v>
      </c>
      <c r="AP34" s="121">
        <f t="shared" si="12"/>
        <v>270</v>
      </c>
      <c r="AQ34" s="123">
        <f t="shared" si="13"/>
        <v>2262521.5244720578</v>
      </c>
      <c r="AR34" s="113">
        <f t="shared" si="22"/>
        <v>36</v>
      </c>
      <c r="AS34" s="110">
        <f t="shared" si="28"/>
        <v>276</v>
      </c>
      <c r="AT34" s="117">
        <f t="shared" si="27"/>
        <v>9266560.5274642017</v>
      </c>
      <c r="AU34" s="101" t="str">
        <f t="shared" si="23"/>
        <v/>
      </c>
    </row>
    <row r="35" spans="1:47" ht="18" customHeight="1">
      <c r="A35" s="101">
        <v>26</v>
      </c>
      <c r="B35" s="105">
        <f t="shared" si="24"/>
        <v>84605.481648239365</v>
      </c>
      <c r="C35" s="106">
        <f t="shared" si="14"/>
        <v>74009.764802745238</v>
      </c>
      <c r="D35" s="105">
        <f t="shared" si="21"/>
        <v>10595.716845494127</v>
      </c>
      <c r="E35" s="105">
        <f t="shared" si="15"/>
        <v>9748933.70769234</v>
      </c>
      <c r="L35" s="101">
        <f t="shared" si="25"/>
        <v>7.5833333333333334E-3</v>
      </c>
      <c r="M35" s="101">
        <f t="shared" si="26"/>
        <v>300</v>
      </c>
      <c r="N35" s="103">
        <f t="shared" si="16"/>
        <v>25</v>
      </c>
      <c r="O35" s="107">
        <f t="shared" si="17"/>
        <v>84605.481648239365</v>
      </c>
      <c r="P35" s="107">
        <f t="shared" si="18"/>
        <v>10515.97073409392</v>
      </c>
      <c r="Q35" s="107">
        <f t="shared" si="19"/>
        <v>10515.97073409392</v>
      </c>
      <c r="R35" s="107">
        <f t="shared" si="20"/>
        <v>9759529.4245378338</v>
      </c>
      <c r="S35" s="117"/>
      <c r="W35" s="135" t="str">
        <f>'A2Z EMI SCHEDULE.'!C47</f>
        <v/>
      </c>
      <c r="X35" s="116" t="str">
        <f>'A2Z EMI SCHEDULE.'!D47</f>
        <v/>
      </c>
      <c r="Y35" s="106" t="str">
        <f>'A2Z EMI SCHEDULE.'!E47</f>
        <v/>
      </c>
      <c r="Z35" s="106" t="str">
        <f>'A2Z EMI SCHEDULE.'!F47</f>
        <v/>
      </c>
      <c r="AA35" s="106" t="str">
        <f>'A2Z EMI SCHEDULE.'!G47</f>
        <v/>
      </c>
      <c r="AB35" s="106" t="str">
        <f>'A2Z EMI SCHEDULE.'!H47</f>
        <v/>
      </c>
      <c r="AC35" s="143"/>
      <c r="AD35" s="121">
        <f t="shared" si="0"/>
        <v>31</v>
      </c>
      <c r="AE35" s="123">
        <f t="shared" si="1"/>
        <v>9694737.6046062056</v>
      </c>
      <c r="AF35" s="126">
        <f t="shared" si="2"/>
        <v>269</v>
      </c>
      <c r="AG35" s="121">
        <f t="shared" si="3"/>
        <v>91</v>
      </c>
      <c r="AH35" s="123">
        <f t="shared" si="4"/>
        <v>8856307.5025417153</v>
      </c>
      <c r="AI35" s="126">
        <f t="shared" si="5"/>
        <v>209</v>
      </c>
      <c r="AJ35" s="121">
        <f t="shared" si="6"/>
        <v>151</v>
      </c>
      <c r="AK35" s="123">
        <f t="shared" si="7"/>
        <v>7537062.7675748505</v>
      </c>
      <c r="AL35" s="126">
        <f t="shared" si="8"/>
        <v>149</v>
      </c>
      <c r="AM35" s="121">
        <f t="shared" si="9"/>
        <v>211</v>
      </c>
      <c r="AN35" s="123">
        <f t="shared" si="10"/>
        <v>5461270.5620560599</v>
      </c>
      <c r="AO35" s="126">
        <f t="shared" si="11"/>
        <v>89</v>
      </c>
      <c r="AP35" s="121">
        <f t="shared" si="12"/>
        <v>271</v>
      </c>
      <c r="AQ35" s="123">
        <f t="shared" si="13"/>
        <v>2195073.4977177316</v>
      </c>
      <c r="AR35" s="113">
        <f t="shared" si="22"/>
        <v>35</v>
      </c>
      <c r="AS35" s="110">
        <f t="shared" si="28"/>
        <v>275</v>
      </c>
      <c r="AT35" s="117">
        <f t="shared" si="27"/>
        <v>9266560.5274642017</v>
      </c>
      <c r="AU35" s="101" t="str">
        <f t="shared" si="23"/>
        <v/>
      </c>
    </row>
    <row r="36" spans="1:47" ht="18" customHeight="1">
      <c r="A36" s="101">
        <v>27</v>
      </c>
      <c r="B36" s="105">
        <f t="shared" si="24"/>
        <v>84605.481648239365</v>
      </c>
      <c r="C36" s="106">
        <f t="shared" si="14"/>
        <v>73929.413950000249</v>
      </c>
      <c r="D36" s="105">
        <f t="shared" si="21"/>
        <v>10676.067698239116</v>
      </c>
      <c r="E36" s="105">
        <f t="shared" si="15"/>
        <v>9738257.6399941016</v>
      </c>
      <c r="L36" s="101">
        <f t="shared" si="25"/>
        <v>7.5833333333333334E-3</v>
      </c>
      <c r="M36" s="101">
        <f t="shared" si="26"/>
        <v>300</v>
      </c>
      <c r="N36" s="103">
        <f t="shared" si="16"/>
        <v>26</v>
      </c>
      <c r="O36" s="107">
        <f t="shared" si="17"/>
        <v>84605.481648239365</v>
      </c>
      <c r="P36" s="107">
        <f t="shared" si="18"/>
        <v>10595.716845494127</v>
      </c>
      <c r="Q36" s="107">
        <f t="shared" si="19"/>
        <v>10595.716845494127</v>
      </c>
      <c r="R36" s="107">
        <f t="shared" si="20"/>
        <v>9748933.70769234</v>
      </c>
      <c r="S36" s="117"/>
      <c r="T36" s="66" t="s">
        <v>48</v>
      </c>
      <c r="U36" s="67"/>
      <c r="V36" s="68"/>
      <c r="W36" s="135" t="str">
        <f>'A2Z EMI SCHEDULE.'!C48</f>
        <v/>
      </c>
      <c r="X36" s="116" t="str">
        <f>'A2Z EMI SCHEDULE.'!D48</f>
        <v/>
      </c>
      <c r="Y36" s="106" t="str">
        <f>'A2Z EMI SCHEDULE.'!E48</f>
        <v/>
      </c>
      <c r="Z36" s="106" t="str">
        <f>'A2Z EMI SCHEDULE.'!F48</f>
        <v/>
      </c>
      <c r="AA36" s="106" t="str">
        <f>'A2Z EMI SCHEDULE.'!G48</f>
        <v/>
      </c>
      <c r="AB36" s="106" t="str">
        <f>'A2Z EMI SCHEDULE.'!H48</f>
        <v/>
      </c>
      <c r="AC36" s="143"/>
      <c r="AD36" s="121">
        <f t="shared" ref="AD36:AD64" si="29">N42</f>
        <v>32</v>
      </c>
      <c r="AE36" s="123">
        <f t="shared" ref="AE36:AE64" si="30">R42</f>
        <v>9683650.549792897</v>
      </c>
      <c r="AF36" s="126">
        <f t="shared" ref="AF36:AF64" si="31">IF(AS42&lt;=0,"",AS42)</f>
        <v>268</v>
      </c>
      <c r="AG36" s="121">
        <f t="shared" si="3"/>
        <v>92</v>
      </c>
      <c r="AH36" s="123">
        <f t="shared" si="4"/>
        <v>8838862.3527877498</v>
      </c>
      <c r="AI36" s="126">
        <f t="shared" si="5"/>
        <v>208</v>
      </c>
      <c r="AJ36" s="121">
        <f t="shared" si="6"/>
        <v>152</v>
      </c>
      <c r="AK36" s="123">
        <f t="shared" si="7"/>
        <v>7509613.345247387</v>
      </c>
      <c r="AL36" s="126">
        <f t="shared" si="8"/>
        <v>148</v>
      </c>
      <c r="AM36" s="121">
        <f t="shared" si="9"/>
        <v>212</v>
      </c>
      <c r="AN36" s="123">
        <f t="shared" si="10"/>
        <v>5418079.7155034123</v>
      </c>
      <c r="AO36" s="126">
        <f t="shared" si="11"/>
        <v>88</v>
      </c>
      <c r="AP36" s="121">
        <f t="shared" si="12"/>
        <v>272</v>
      </c>
      <c r="AQ36" s="123">
        <f t="shared" si="13"/>
        <v>2127113.9900938519</v>
      </c>
      <c r="AR36" s="113">
        <f t="shared" si="22"/>
        <v>34</v>
      </c>
      <c r="AS36" s="110">
        <f t="shared" si="28"/>
        <v>274</v>
      </c>
      <c r="AT36" s="117">
        <f t="shared" si="27"/>
        <v>9266560.5274642017</v>
      </c>
      <c r="AU36" s="101" t="str">
        <f t="shared" si="23"/>
        <v/>
      </c>
    </row>
    <row r="37" spans="1:47" ht="18" customHeight="1">
      <c r="A37" s="101">
        <v>28</v>
      </c>
      <c r="B37" s="105">
        <f t="shared" si="24"/>
        <v>84605.481648239365</v>
      </c>
      <c r="C37" s="106">
        <f t="shared" si="14"/>
        <v>73848.453769955275</v>
      </c>
      <c r="D37" s="105">
        <f t="shared" si="21"/>
        <v>10757.027878284091</v>
      </c>
      <c r="E37" s="105">
        <f t="shared" si="15"/>
        <v>9727500.6121158171</v>
      </c>
      <c r="L37" s="101">
        <f t="shared" si="25"/>
        <v>7.5833333333333334E-3</v>
      </c>
      <c r="M37" s="101">
        <f t="shared" si="26"/>
        <v>300</v>
      </c>
      <c r="N37" s="103">
        <f t="shared" si="16"/>
        <v>27</v>
      </c>
      <c r="O37" s="107">
        <f t="shared" si="17"/>
        <v>84605.481648239365</v>
      </c>
      <c r="P37" s="107">
        <f t="shared" si="18"/>
        <v>10676.067698239116</v>
      </c>
      <c r="Q37" s="107">
        <f t="shared" si="19"/>
        <v>10676.067698239116</v>
      </c>
      <c r="R37" s="107">
        <f t="shared" si="20"/>
        <v>9738257.6399941016</v>
      </c>
      <c r="S37" s="117"/>
      <c r="T37" s="69" t="s">
        <v>49</v>
      </c>
      <c r="U37" s="70"/>
      <c r="V37" s="71"/>
      <c r="W37" s="135" t="str">
        <f>'A2Z EMI SCHEDULE.'!C49</f>
        <v/>
      </c>
      <c r="X37" s="116" t="str">
        <f>'A2Z EMI SCHEDULE.'!D49</f>
        <v/>
      </c>
      <c r="Y37" s="106" t="str">
        <f>'A2Z EMI SCHEDULE.'!E49</f>
        <v/>
      </c>
      <c r="Z37" s="106" t="str">
        <f>'A2Z EMI SCHEDULE.'!F49</f>
        <v/>
      </c>
      <c r="AA37" s="106" t="str">
        <f>'A2Z EMI SCHEDULE.'!G49</f>
        <v/>
      </c>
      <c r="AB37" s="106" t="str">
        <f>'A2Z EMI SCHEDULE.'!H49</f>
        <v/>
      </c>
      <c r="AC37" s="143"/>
      <c r="AD37" s="121">
        <f t="shared" si="29"/>
        <v>33</v>
      </c>
      <c r="AE37" s="123">
        <f t="shared" si="30"/>
        <v>9672479.4181472529</v>
      </c>
      <c r="AF37" s="126">
        <f t="shared" si="31"/>
        <v>267</v>
      </c>
      <c r="AG37" s="121">
        <f t="shared" ref="AG37:AG64" si="32">N103</f>
        <v>93</v>
      </c>
      <c r="AH37" s="123">
        <f t="shared" ref="AH37:AH64" si="33">R103</f>
        <v>8821284.9106481504</v>
      </c>
      <c r="AI37" s="126">
        <f t="shared" ref="AI37:AI64" si="34">IF(AS103&lt;=0,"",AS103)</f>
        <v>207</v>
      </c>
      <c r="AJ37" s="121">
        <f t="shared" ref="AJ37:AJ64" si="35">N163</f>
        <v>153</v>
      </c>
      <c r="AK37" s="123">
        <f t="shared" ref="AK37:AK64" si="36">R163</f>
        <v>7481955.7648006072</v>
      </c>
      <c r="AL37" s="126">
        <f t="shared" ref="AL37:AL64" si="37">IF(AS163&lt;=0,"",AS163)</f>
        <v>147</v>
      </c>
      <c r="AM37" s="121">
        <f t="shared" ref="AM37:AM64" si="38">N223</f>
        <v>213</v>
      </c>
      <c r="AN37" s="123">
        <f t="shared" ref="AN37:AN64" si="39">R223</f>
        <v>5374561.3383644074</v>
      </c>
      <c r="AO37" s="126">
        <f t="shared" ref="AO37:AO64" si="40">IF(AS223&lt;=0,"",AS223)</f>
        <v>87</v>
      </c>
      <c r="AP37" s="121">
        <f t="shared" ref="AP37:AP64" si="41">N283</f>
        <v>273</v>
      </c>
      <c r="AQ37" s="123">
        <f t="shared" ref="AQ37:AQ64" si="42">R283</f>
        <v>2058639.1228704909</v>
      </c>
      <c r="AR37" s="113">
        <f t="shared" si="22"/>
        <v>33</v>
      </c>
      <c r="AS37" s="110">
        <f t="shared" si="28"/>
        <v>273</v>
      </c>
      <c r="AT37" s="117">
        <f t="shared" si="27"/>
        <v>9266560.5274642017</v>
      </c>
      <c r="AU37" s="101" t="str">
        <f t="shared" si="23"/>
        <v/>
      </c>
    </row>
    <row r="38" spans="1:47" ht="18" customHeight="1">
      <c r="A38" s="101">
        <v>29</v>
      </c>
      <c r="B38" s="105">
        <f t="shared" si="24"/>
        <v>84605.481648239365</v>
      </c>
      <c r="C38" s="106">
        <f t="shared" si="14"/>
        <v>73766.879641878288</v>
      </c>
      <c r="D38" s="105">
        <f t="shared" si="21"/>
        <v>10838.602006361078</v>
      </c>
      <c r="E38" s="105">
        <f t="shared" si="15"/>
        <v>9716662.0101094563</v>
      </c>
      <c r="L38" s="101">
        <f t="shared" si="25"/>
        <v>7.5833333333333334E-3</v>
      </c>
      <c r="M38" s="101">
        <f t="shared" si="26"/>
        <v>300</v>
      </c>
      <c r="N38" s="103">
        <f t="shared" si="16"/>
        <v>28</v>
      </c>
      <c r="O38" s="107">
        <f t="shared" si="17"/>
        <v>84605.481648239365</v>
      </c>
      <c r="P38" s="107">
        <f t="shared" si="18"/>
        <v>10757.027878284091</v>
      </c>
      <c r="Q38" s="107">
        <f t="shared" si="19"/>
        <v>10757.027878284091</v>
      </c>
      <c r="R38" s="107">
        <f t="shared" si="20"/>
        <v>9727500.6121158171</v>
      </c>
      <c r="S38" s="117"/>
      <c r="T38" s="275"/>
      <c r="U38" s="275"/>
      <c r="V38" s="275"/>
      <c r="W38" s="135" t="str">
        <f>'A2Z EMI SCHEDULE.'!C50</f>
        <v/>
      </c>
      <c r="X38" s="116" t="str">
        <f>'A2Z EMI SCHEDULE.'!D50</f>
        <v/>
      </c>
      <c r="Y38" s="106" t="str">
        <f>'A2Z EMI SCHEDULE.'!E50</f>
        <v/>
      </c>
      <c r="Z38" s="106" t="str">
        <f>'A2Z EMI SCHEDULE.'!F50</f>
        <v/>
      </c>
      <c r="AA38" s="106" t="str">
        <f>'A2Z EMI SCHEDULE.'!G50</f>
        <v/>
      </c>
      <c r="AB38" s="106" t="str">
        <f>'A2Z EMI SCHEDULE.'!H50</f>
        <v/>
      </c>
      <c r="AC38" s="143"/>
      <c r="AD38" s="121">
        <f t="shared" si="29"/>
        <v>34</v>
      </c>
      <c r="AE38" s="123">
        <f t="shared" si="30"/>
        <v>9661223.5720866304</v>
      </c>
      <c r="AF38" s="126">
        <f t="shared" si="31"/>
        <v>266</v>
      </c>
      <c r="AG38" s="121">
        <f t="shared" si="32"/>
        <v>94</v>
      </c>
      <c r="AH38" s="123">
        <f t="shared" si="33"/>
        <v>8803574.1729056593</v>
      </c>
      <c r="AI38" s="126">
        <f t="shared" si="34"/>
        <v>206</v>
      </c>
      <c r="AJ38" s="121">
        <f t="shared" si="35"/>
        <v>154</v>
      </c>
      <c r="AK38" s="123">
        <f t="shared" si="36"/>
        <v>7454088.4477021061</v>
      </c>
      <c r="AL38" s="126">
        <f t="shared" si="37"/>
        <v>146</v>
      </c>
      <c r="AM38" s="121">
        <f t="shared" si="38"/>
        <v>214</v>
      </c>
      <c r="AN38" s="123">
        <f t="shared" si="39"/>
        <v>5330712.946865431</v>
      </c>
      <c r="AO38" s="126">
        <f t="shared" si="40"/>
        <v>86</v>
      </c>
      <c r="AP38" s="121">
        <f t="shared" si="41"/>
        <v>274</v>
      </c>
      <c r="AQ38" s="123">
        <f t="shared" si="42"/>
        <v>1989644.9879040194</v>
      </c>
      <c r="AR38" s="113">
        <f t="shared" si="22"/>
        <v>32</v>
      </c>
      <c r="AS38" s="110">
        <f t="shared" si="28"/>
        <v>272</v>
      </c>
      <c r="AT38" s="117">
        <f t="shared" si="27"/>
        <v>9266560.5274642017</v>
      </c>
      <c r="AU38" s="101" t="str">
        <f t="shared" si="23"/>
        <v/>
      </c>
    </row>
    <row r="39" spans="1:47" ht="18" customHeight="1">
      <c r="A39" s="101">
        <v>30</v>
      </c>
      <c r="B39" s="105">
        <f t="shared" si="24"/>
        <v>84605.481648239365</v>
      </c>
      <c r="C39" s="106">
        <f t="shared" si="14"/>
        <v>73684.686909996715</v>
      </c>
      <c r="D39" s="105">
        <f t="shared" si="21"/>
        <v>10920.79473824265</v>
      </c>
      <c r="E39" s="105">
        <f t="shared" si="15"/>
        <v>9705741.2153712139</v>
      </c>
      <c r="L39" s="101">
        <f t="shared" si="25"/>
        <v>7.5833333333333334E-3</v>
      </c>
      <c r="M39" s="101">
        <f t="shared" si="26"/>
        <v>300</v>
      </c>
      <c r="N39" s="103">
        <f t="shared" si="16"/>
        <v>29</v>
      </c>
      <c r="O39" s="107">
        <f t="shared" si="17"/>
        <v>84605.481648239365</v>
      </c>
      <c r="P39" s="107">
        <f t="shared" si="18"/>
        <v>10838.602006361078</v>
      </c>
      <c r="Q39" s="107">
        <f t="shared" si="19"/>
        <v>10838.602006361078</v>
      </c>
      <c r="R39" s="107">
        <f t="shared" si="20"/>
        <v>9716662.0101094563</v>
      </c>
      <c r="S39" s="117"/>
      <c r="T39" s="72" t="s">
        <v>50</v>
      </c>
      <c r="U39" s="73"/>
      <c r="V39" s="74"/>
      <c r="W39" s="135" t="str">
        <f>'A2Z EMI SCHEDULE.'!C51</f>
        <v/>
      </c>
      <c r="X39" s="116" t="str">
        <f>'A2Z EMI SCHEDULE.'!D51</f>
        <v/>
      </c>
      <c r="Y39" s="106" t="str">
        <f>'A2Z EMI SCHEDULE.'!E51</f>
        <v/>
      </c>
      <c r="Z39" s="106" t="str">
        <f>'A2Z EMI SCHEDULE.'!F51</f>
        <v/>
      </c>
      <c r="AA39" s="106" t="str">
        <f>'A2Z EMI SCHEDULE.'!G51</f>
        <v/>
      </c>
      <c r="AB39" s="106" t="str">
        <f>'A2Z EMI SCHEDULE.'!H51</f>
        <v/>
      </c>
      <c r="AC39" s="143"/>
      <c r="AD39" s="121">
        <f t="shared" si="29"/>
        <v>35</v>
      </c>
      <c r="AE39" s="123">
        <f t="shared" si="30"/>
        <v>9649882.3691933807</v>
      </c>
      <c r="AF39" s="126">
        <f t="shared" si="31"/>
        <v>265</v>
      </c>
      <c r="AG39" s="121">
        <f t="shared" si="32"/>
        <v>95</v>
      </c>
      <c r="AH39" s="123">
        <f t="shared" si="33"/>
        <v>8785729.1287352871</v>
      </c>
      <c r="AI39" s="126">
        <f t="shared" si="34"/>
        <v>205</v>
      </c>
      <c r="AJ39" s="121">
        <f t="shared" si="35"/>
        <v>155</v>
      </c>
      <c r="AK39" s="123">
        <f t="shared" si="36"/>
        <v>7426009.8034489406</v>
      </c>
      <c r="AL39" s="126">
        <f t="shared" si="37"/>
        <v>145</v>
      </c>
      <c r="AM39" s="121">
        <f t="shared" si="38"/>
        <v>215</v>
      </c>
      <c r="AN39" s="123">
        <f t="shared" si="39"/>
        <v>5286532.0383975878</v>
      </c>
      <c r="AO39" s="126">
        <f t="shared" si="40"/>
        <v>85</v>
      </c>
      <c r="AP39" s="121">
        <f t="shared" si="41"/>
        <v>275</v>
      </c>
      <c r="AQ39" s="123">
        <f t="shared" si="42"/>
        <v>1920127.6474140522</v>
      </c>
      <c r="AR39" s="113">
        <f t="shared" si="22"/>
        <v>31</v>
      </c>
      <c r="AS39" s="110">
        <f t="shared" si="28"/>
        <v>271</v>
      </c>
      <c r="AT39" s="117">
        <f t="shared" si="27"/>
        <v>9266560.5274642017</v>
      </c>
      <c r="AU39" s="101" t="str">
        <f t="shared" si="23"/>
        <v/>
      </c>
    </row>
    <row r="40" spans="1:47" ht="18" customHeight="1">
      <c r="A40" s="101">
        <v>31</v>
      </c>
      <c r="B40" s="105">
        <f t="shared" si="24"/>
        <v>84605.481648239365</v>
      </c>
      <c r="C40" s="106">
        <f t="shared" si="14"/>
        <v>73601.870883231706</v>
      </c>
      <c r="D40" s="105">
        <f t="shared" si="21"/>
        <v>11003.610765007659</v>
      </c>
      <c r="E40" s="105">
        <f t="shared" si="15"/>
        <v>9694737.6046062056</v>
      </c>
      <c r="L40" s="101">
        <f t="shared" si="25"/>
        <v>7.5833333333333334E-3</v>
      </c>
      <c r="M40" s="101">
        <f t="shared" si="26"/>
        <v>300</v>
      </c>
      <c r="N40" s="103">
        <f t="shared" si="16"/>
        <v>30</v>
      </c>
      <c r="O40" s="107">
        <f t="shared" si="17"/>
        <v>84605.481648239365</v>
      </c>
      <c r="P40" s="107">
        <f t="shared" si="18"/>
        <v>10920.79473824265</v>
      </c>
      <c r="Q40" s="107">
        <f t="shared" si="19"/>
        <v>10920.79473824265</v>
      </c>
      <c r="R40" s="107">
        <f t="shared" si="20"/>
        <v>9705741.2153712139</v>
      </c>
      <c r="S40" s="117"/>
      <c r="T40" s="76" t="s">
        <v>51</v>
      </c>
      <c r="U40" s="77"/>
      <c r="V40" s="75"/>
      <c r="W40" s="135" t="str">
        <f>'A2Z EMI SCHEDULE.'!C52</f>
        <v/>
      </c>
      <c r="X40" s="116" t="str">
        <f>'A2Z EMI SCHEDULE.'!D52</f>
        <v/>
      </c>
      <c r="Y40" s="106" t="str">
        <f>'A2Z EMI SCHEDULE.'!E52</f>
        <v/>
      </c>
      <c r="Z40" s="106" t="str">
        <f>'A2Z EMI SCHEDULE.'!F52</f>
        <v/>
      </c>
      <c r="AA40" s="106" t="str">
        <f>'A2Z EMI SCHEDULE.'!G52</f>
        <v/>
      </c>
      <c r="AB40" s="106" t="str">
        <f>'A2Z EMI SCHEDULE.'!H52</f>
        <v/>
      </c>
      <c r="AC40" s="143"/>
      <c r="AD40" s="121">
        <f t="shared" si="29"/>
        <v>36</v>
      </c>
      <c r="AE40" s="123">
        <f t="shared" si="30"/>
        <v>9638455.1621781904</v>
      </c>
      <c r="AF40" s="126">
        <f t="shared" si="31"/>
        <v>264</v>
      </c>
      <c r="AG40" s="121">
        <f t="shared" si="32"/>
        <v>96</v>
      </c>
      <c r="AH40" s="123">
        <f t="shared" si="33"/>
        <v>8767748.7596466243</v>
      </c>
      <c r="AI40" s="126">
        <f t="shared" si="34"/>
        <v>204</v>
      </c>
      <c r="AJ40" s="121">
        <f t="shared" si="35"/>
        <v>156</v>
      </c>
      <c r="AK40" s="123">
        <f t="shared" si="36"/>
        <v>7397718.2294768561</v>
      </c>
      <c r="AL40" s="126">
        <f t="shared" si="37"/>
        <v>144</v>
      </c>
      <c r="AM40" s="121">
        <f t="shared" si="38"/>
        <v>216</v>
      </c>
      <c r="AN40" s="123">
        <f t="shared" si="39"/>
        <v>5242016.0913738636</v>
      </c>
      <c r="AO40" s="126">
        <f t="shared" si="40"/>
        <v>84</v>
      </c>
      <c r="AP40" s="121">
        <f t="shared" si="41"/>
        <v>276</v>
      </c>
      <c r="AQ40" s="123">
        <f t="shared" si="42"/>
        <v>1850083.1337587028</v>
      </c>
      <c r="AR40" s="113">
        <f t="shared" si="22"/>
        <v>30</v>
      </c>
      <c r="AS40" s="110">
        <f t="shared" si="28"/>
        <v>270</v>
      </c>
      <c r="AT40" s="117">
        <f t="shared" si="27"/>
        <v>9266560.5274642017</v>
      </c>
      <c r="AU40" s="101" t="str">
        <f t="shared" si="23"/>
        <v/>
      </c>
    </row>
    <row r="41" spans="1:47" ht="18" customHeight="1">
      <c r="A41" s="101">
        <v>32</v>
      </c>
      <c r="B41" s="105">
        <f t="shared" si="24"/>
        <v>84605.481648239365</v>
      </c>
      <c r="C41" s="106">
        <f t="shared" si="14"/>
        <v>73518.426834930389</v>
      </c>
      <c r="D41" s="105">
        <f t="shared" si="21"/>
        <v>11087.054813308976</v>
      </c>
      <c r="E41" s="105">
        <f t="shared" si="15"/>
        <v>9683650.549792897</v>
      </c>
      <c r="L41" s="101">
        <f t="shared" si="25"/>
        <v>7.5833333333333334E-3</v>
      </c>
      <c r="M41" s="101">
        <f t="shared" si="26"/>
        <v>300</v>
      </c>
      <c r="N41" s="103">
        <f t="shared" si="16"/>
        <v>31</v>
      </c>
      <c r="O41" s="107">
        <f t="shared" si="17"/>
        <v>84605.481648239365</v>
      </c>
      <c r="P41" s="107">
        <f t="shared" si="18"/>
        <v>11003.610765007659</v>
      </c>
      <c r="Q41" s="107">
        <f t="shared" si="19"/>
        <v>11003.610765007659</v>
      </c>
      <c r="R41" s="107">
        <f t="shared" si="20"/>
        <v>9694737.6046062056</v>
      </c>
      <c r="S41" s="117"/>
      <c r="T41" s="78" t="s">
        <v>52</v>
      </c>
      <c r="U41" s="79"/>
      <c r="V41" s="80"/>
      <c r="W41" s="135" t="str">
        <f>'A2Z EMI SCHEDULE.'!C53</f>
        <v/>
      </c>
      <c r="X41" s="116" t="str">
        <f>'A2Z EMI SCHEDULE.'!D53</f>
        <v/>
      </c>
      <c r="Y41" s="106" t="str">
        <f>'A2Z EMI SCHEDULE.'!E53</f>
        <v/>
      </c>
      <c r="Z41" s="106" t="str">
        <f>'A2Z EMI SCHEDULE.'!F53</f>
        <v/>
      </c>
      <c r="AA41" s="106" t="str">
        <f>'A2Z EMI SCHEDULE.'!G53</f>
        <v/>
      </c>
      <c r="AB41" s="106" t="str">
        <f>'A2Z EMI SCHEDULE.'!H53</f>
        <v/>
      </c>
      <c r="AC41" s="143"/>
      <c r="AD41" s="121">
        <f t="shared" si="29"/>
        <v>37</v>
      </c>
      <c r="AE41" s="123">
        <f t="shared" si="30"/>
        <v>9626941.2988431361</v>
      </c>
      <c r="AF41" s="126">
        <f t="shared" si="31"/>
        <v>263</v>
      </c>
      <c r="AG41" s="121">
        <f t="shared" si="32"/>
        <v>97</v>
      </c>
      <c r="AH41" s="123">
        <f t="shared" si="33"/>
        <v>8749632.0394257046</v>
      </c>
      <c r="AI41" s="126">
        <f t="shared" si="34"/>
        <v>203</v>
      </c>
      <c r="AJ41" s="121">
        <f t="shared" si="35"/>
        <v>157</v>
      </c>
      <c r="AK41" s="123">
        <f t="shared" si="36"/>
        <v>7369212.1110688159</v>
      </c>
      <c r="AL41" s="126">
        <f t="shared" si="37"/>
        <v>143</v>
      </c>
      <c r="AM41" s="121">
        <f t="shared" si="38"/>
        <v>217</v>
      </c>
      <c r="AN41" s="123">
        <f t="shared" si="39"/>
        <v>5197162.565085209</v>
      </c>
      <c r="AO41" s="126">
        <f t="shared" si="40"/>
        <v>83</v>
      </c>
      <c r="AP41" s="121">
        <f t="shared" si="41"/>
        <v>277</v>
      </c>
      <c r="AQ41" s="123">
        <f t="shared" si="42"/>
        <v>1779507.4492081336</v>
      </c>
      <c r="AR41" s="113">
        <f t="shared" si="22"/>
        <v>29</v>
      </c>
      <c r="AS41" s="110">
        <f t="shared" si="28"/>
        <v>269</v>
      </c>
      <c r="AT41" s="117">
        <f t="shared" si="27"/>
        <v>9266560.5274642017</v>
      </c>
      <c r="AU41" s="101" t="str">
        <f t="shared" si="23"/>
        <v/>
      </c>
    </row>
    <row r="42" spans="1:47" ht="18" customHeight="1">
      <c r="A42" s="101">
        <v>33</v>
      </c>
      <c r="B42" s="105">
        <f t="shared" si="24"/>
        <v>84605.481648239365</v>
      </c>
      <c r="C42" s="106">
        <f t="shared" ref="C42:C73" si="43">E41*L42</f>
        <v>73434.35000259614</v>
      </c>
      <c r="D42" s="105">
        <f t="shared" si="21"/>
        <v>11171.131645643225</v>
      </c>
      <c r="E42" s="105">
        <f t="shared" ref="E42:E73" si="44">E41-D42</f>
        <v>9672479.4181472529</v>
      </c>
      <c r="L42" s="101">
        <f t="shared" si="25"/>
        <v>7.5833333333333334E-3</v>
      </c>
      <c r="M42" s="101">
        <f t="shared" si="26"/>
        <v>300</v>
      </c>
      <c r="N42" s="103">
        <f t="shared" ref="N42:N73" si="45">IF(A41&gt;M42,"",A41)</f>
        <v>32</v>
      </c>
      <c r="O42" s="107">
        <f t="shared" ref="O42:O74" si="46">IF(A41&gt;M42,"",B41)</f>
        <v>84605.481648239365</v>
      </c>
      <c r="P42" s="107">
        <f t="shared" ref="P42:P74" si="47">IF(A41&gt;M42,"",D41)</f>
        <v>11087.054813308976</v>
      </c>
      <c r="Q42" s="107">
        <f t="shared" ref="Q42:Q73" si="48">IF(A41&gt;M42,"",D41)</f>
        <v>11087.054813308976</v>
      </c>
      <c r="R42" s="107">
        <f t="shared" ref="R42:R73" si="49">IF(A41&gt;M42,"",E41)</f>
        <v>9683650.549792897</v>
      </c>
      <c r="S42" s="117"/>
      <c r="T42" s="81" t="s">
        <v>53</v>
      </c>
      <c r="U42" s="82"/>
      <c r="V42" s="83"/>
      <c r="W42" s="135" t="str">
        <f>'A2Z EMI SCHEDULE.'!C54</f>
        <v/>
      </c>
      <c r="X42" s="116" t="str">
        <f>'A2Z EMI SCHEDULE.'!D54</f>
        <v/>
      </c>
      <c r="Y42" s="106" t="str">
        <f>'A2Z EMI SCHEDULE.'!E54</f>
        <v/>
      </c>
      <c r="Z42" s="106" t="str">
        <f>'A2Z EMI SCHEDULE.'!F54</f>
        <v/>
      </c>
      <c r="AA42" s="106" t="str">
        <f>'A2Z EMI SCHEDULE.'!G54</f>
        <v/>
      </c>
      <c r="AB42" s="106" t="str">
        <f>'A2Z EMI SCHEDULE.'!H54</f>
        <v/>
      </c>
      <c r="AC42" s="143"/>
      <c r="AD42" s="121">
        <f t="shared" si="29"/>
        <v>38</v>
      </c>
      <c r="AE42" s="123">
        <f t="shared" si="30"/>
        <v>9615340.1220444571</v>
      </c>
      <c r="AF42" s="126">
        <f t="shared" si="31"/>
        <v>262</v>
      </c>
      <c r="AG42" s="121">
        <f t="shared" si="32"/>
        <v>98</v>
      </c>
      <c r="AH42" s="123">
        <f t="shared" si="33"/>
        <v>8731377.9340764433</v>
      </c>
      <c r="AI42" s="126">
        <f t="shared" si="34"/>
        <v>202</v>
      </c>
      <c r="AJ42" s="121">
        <f t="shared" si="35"/>
        <v>158</v>
      </c>
      <c r="AK42" s="123">
        <f t="shared" si="36"/>
        <v>7340489.8212628486</v>
      </c>
      <c r="AL42" s="126">
        <f t="shared" si="37"/>
        <v>142</v>
      </c>
      <c r="AM42" s="121">
        <f t="shared" si="38"/>
        <v>218</v>
      </c>
      <c r="AN42" s="123">
        <f t="shared" si="39"/>
        <v>5151968.8995555323</v>
      </c>
      <c r="AO42" s="126">
        <f t="shared" si="40"/>
        <v>82</v>
      </c>
      <c r="AP42" s="121">
        <f t="shared" si="41"/>
        <v>278</v>
      </c>
      <c r="AQ42" s="123">
        <f t="shared" si="42"/>
        <v>1708396.5657163893</v>
      </c>
      <c r="AR42" s="113">
        <f t="shared" si="22"/>
        <v>28</v>
      </c>
      <c r="AS42" s="110">
        <f t="shared" si="28"/>
        <v>268</v>
      </c>
      <c r="AT42" s="117">
        <f t="shared" si="27"/>
        <v>9266560.5274642017</v>
      </c>
      <c r="AU42" s="101" t="str">
        <f t="shared" si="23"/>
        <v/>
      </c>
    </row>
    <row r="43" spans="1:47" ht="18" customHeight="1">
      <c r="A43" s="101">
        <v>34</v>
      </c>
      <c r="B43" s="105">
        <f t="shared" si="24"/>
        <v>84605.481648239365</v>
      </c>
      <c r="C43" s="106">
        <f t="shared" si="43"/>
        <v>73349.635587616664</v>
      </c>
      <c r="D43" s="105">
        <f t="shared" si="21"/>
        <v>11255.846060622702</v>
      </c>
      <c r="E43" s="105">
        <f t="shared" si="44"/>
        <v>9661223.5720866304</v>
      </c>
      <c r="L43" s="101">
        <f t="shared" si="25"/>
        <v>7.5833333333333334E-3</v>
      </c>
      <c r="M43" s="101">
        <f t="shared" si="26"/>
        <v>300</v>
      </c>
      <c r="N43" s="103">
        <f t="shared" si="45"/>
        <v>33</v>
      </c>
      <c r="O43" s="107">
        <f t="shared" si="46"/>
        <v>84605.481648239365</v>
      </c>
      <c r="P43" s="107">
        <f t="shared" si="47"/>
        <v>11171.131645643225</v>
      </c>
      <c r="Q43" s="107">
        <f t="shared" si="48"/>
        <v>11171.131645643225</v>
      </c>
      <c r="R43" s="107">
        <f t="shared" si="49"/>
        <v>9672479.4181472529</v>
      </c>
      <c r="S43" s="117"/>
      <c r="V43" s="110"/>
      <c r="W43" s="135" t="str">
        <f>'A2Z EMI SCHEDULE.'!C55</f>
        <v/>
      </c>
      <c r="X43" s="116" t="str">
        <f>'A2Z EMI SCHEDULE.'!D55</f>
        <v/>
      </c>
      <c r="Y43" s="106" t="str">
        <f>'A2Z EMI SCHEDULE.'!E55</f>
        <v/>
      </c>
      <c r="Z43" s="106" t="str">
        <f>'A2Z EMI SCHEDULE.'!F55</f>
        <v/>
      </c>
      <c r="AA43" s="106" t="str">
        <f>'A2Z EMI SCHEDULE.'!G55</f>
        <v/>
      </c>
      <c r="AB43" s="106" t="str">
        <f>'A2Z EMI SCHEDULE.'!H55</f>
        <v/>
      </c>
      <c r="AC43" s="143"/>
      <c r="AD43" s="121">
        <f t="shared" si="29"/>
        <v>39</v>
      </c>
      <c r="AE43" s="123">
        <f t="shared" si="30"/>
        <v>9603650.9696550556</v>
      </c>
      <c r="AF43" s="126">
        <f t="shared" si="31"/>
        <v>261</v>
      </c>
      <c r="AG43" s="121">
        <f t="shared" si="32"/>
        <v>99</v>
      </c>
      <c r="AH43" s="123">
        <f t="shared" si="33"/>
        <v>8712985.4017616175</v>
      </c>
      <c r="AI43" s="126">
        <f t="shared" si="34"/>
        <v>201</v>
      </c>
      <c r="AJ43" s="121">
        <f t="shared" si="35"/>
        <v>159</v>
      </c>
      <c r="AK43" s="123">
        <f t="shared" si="36"/>
        <v>7311549.720759186</v>
      </c>
      <c r="AL43" s="126">
        <f t="shared" si="37"/>
        <v>141</v>
      </c>
      <c r="AM43" s="121">
        <f t="shared" si="38"/>
        <v>219</v>
      </c>
      <c r="AN43" s="123">
        <f t="shared" si="39"/>
        <v>5106432.5153955892</v>
      </c>
      <c r="AO43" s="126">
        <f t="shared" si="40"/>
        <v>81</v>
      </c>
      <c r="AP43" s="121">
        <f t="shared" si="41"/>
        <v>279</v>
      </c>
      <c r="AQ43" s="123">
        <f t="shared" si="42"/>
        <v>1636746.4246914992</v>
      </c>
      <c r="AR43" s="113">
        <f t="shared" ref="AR43:AR70" si="50">IF(AS283&lt;=0,"",AS283)</f>
        <v>27</v>
      </c>
      <c r="AS43" s="110">
        <f t="shared" si="28"/>
        <v>267</v>
      </c>
      <c r="AT43" s="117">
        <f t="shared" si="27"/>
        <v>9266560.5274642017</v>
      </c>
      <c r="AU43" s="101" t="str">
        <f t="shared" si="23"/>
        <v/>
      </c>
    </row>
    <row r="44" spans="1:47" ht="18" customHeight="1">
      <c r="A44" s="101">
        <v>35</v>
      </c>
      <c r="B44" s="105">
        <f t="shared" si="24"/>
        <v>84605.481648239365</v>
      </c>
      <c r="C44" s="106">
        <f t="shared" si="43"/>
        <v>73264.278754990286</v>
      </c>
      <c r="D44" s="105">
        <f t="shared" si="21"/>
        <v>11341.202893249079</v>
      </c>
      <c r="E44" s="105">
        <f t="shared" si="44"/>
        <v>9649882.3691933807</v>
      </c>
      <c r="L44" s="101">
        <f t="shared" si="25"/>
        <v>7.5833333333333334E-3</v>
      </c>
      <c r="M44" s="101">
        <f t="shared" si="26"/>
        <v>300</v>
      </c>
      <c r="N44" s="103">
        <f t="shared" si="45"/>
        <v>34</v>
      </c>
      <c r="O44" s="107">
        <f t="shared" si="46"/>
        <v>84605.481648239365</v>
      </c>
      <c r="P44" s="107">
        <f t="shared" si="47"/>
        <v>11255.846060622702</v>
      </c>
      <c r="Q44" s="107">
        <f t="shared" si="48"/>
        <v>11255.846060622702</v>
      </c>
      <c r="R44" s="107">
        <f t="shared" si="49"/>
        <v>9661223.5720866304</v>
      </c>
      <c r="S44" s="117"/>
      <c r="V44" s="110"/>
      <c r="W44" s="135" t="str">
        <f>'A2Z EMI SCHEDULE.'!C56</f>
        <v/>
      </c>
      <c r="X44" s="116" t="str">
        <f>'A2Z EMI SCHEDULE.'!D56</f>
        <v/>
      </c>
      <c r="Y44" s="106" t="str">
        <f>'A2Z EMI SCHEDULE.'!E56</f>
        <v/>
      </c>
      <c r="Z44" s="106" t="str">
        <f>'A2Z EMI SCHEDULE.'!F56</f>
        <v/>
      </c>
      <c r="AA44" s="106" t="str">
        <f>'A2Z EMI SCHEDULE.'!G56</f>
        <v/>
      </c>
      <c r="AB44" s="106" t="str">
        <f>'A2Z EMI SCHEDULE.'!H56</f>
        <v/>
      </c>
      <c r="AC44" s="143"/>
      <c r="AD44" s="121">
        <f t="shared" si="29"/>
        <v>40</v>
      </c>
      <c r="AE44" s="123">
        <f t="shared" si="30"/>
        <v>9591873.1745267007</v>
      </c>
      <c r="AF44" s="126">
        <f t="shared" si="31"/>
        <v>260</v>
      </c>
      <c r="AG44" s="121">
        <f t="shared" si="32"/>
        <v>100</v>
      </c>
      <c r="AH44" s="123">
        <f t="shared" si="33"/>
        <v>8694453.3927434031</v>
      </c>
      <c r="AI44" s="126">
        <f t="shared" si="34"/>
        <v>200</v>
      </c>
      <c r="AJ44" s="121">
        <f t="shared" si="35"/>
        <v>160</v>
      </c>
      <c r="AK44" s="123">
        <f t="shared" si="36"/>
        <v>7282390.157826704</v>
      </c>
      <c r="AL44" s="126">
        <f t="shared" si="37"/>
        <v>140</v>
      </c>
      <c r="AM44" s="121">
        <f t="shared" si="38"/>
        <v>220</v>
      </c>
      <c r="AN44" s="123">
        <f t="shared" si="39"/>
        <v>5060550.8136557667</v>
      </c>
      <c r="AO44" s="126">
        <f t="shared" si="40"/>
        <v>80</v>
      </c>
      <c r="AP44" s="121">
        <f t="shared" si="41"/>
        <v>280</v>
      </c>
      <c r="AQ44" s="123">
        <f t="shared" si="42"/>
        <v>1564552.936763837</v>
      </c>
      <c r="AR44" s="113">
        <f t="shared" si="50"/>
        <v>26</v>
      </c>
      <c r="AS44" s="110">
        <f t="shared" si="28"/>
        <v>266</v>
      </c>
      <c r="AT44" s="117">
        <f t="shared" si="27"/>
        <v>9266560.5274642017</v>
      </c>
      <c r="AU44" s="101" t="str">
        <f t="shared" si="23"/>
        <v/>
      </c>
    </row>
    <row r="45" spans="1:47" ht="18" customHeight="1">
      <c r="A45" s="101">
        <v>36</v>
      </c>
      <c r="B45" s="105">
        <f t="shared" si="24"/>
        <v>84605.481648239365</v>
      </c>
      <c r="C45" s="106">
        <f t="shared" si="43"/>
        <v>73178.274633049805</v>
      </c>
      <c r="D45" s="105">
        <f t="shared" si="21"/>
        <v>11427.20701518956</v>
      </c>
      <c r="E45" s="105">
        <f t="shared" si="44"/>
        <v>9638455.1621781904</v>
      </c>
      <c r="L45" s="101">
        <f t="shared" si="25"/>
        <v>7.5833333333333334E-3</v>
      </c>
      <c r="M45" s="101">
        <f t="shared" si="26"/>
        <v>300</v>
      </c>
      <c r="N45" s="103">
        <f t="shared" si="45"/>
        <v>35</v>
      </c>
      <c r="O45" s="107">
        <f t="shared" si="46"/>
        <v>84605.481648239365</v>
      </c>
      <c r="P45" s="107">
        <f t="shared" si="47"/>
        <v>11341.202893249079</v>
      </c>
      <c r="Q45" s="107">
        <f t="shared" si="48"/>
        <v>11341.202893249079</v>
      </c>
      <c r="R45" s="107">
        <f t="shared" si="49"/>
        <v>9649882.3691933807</v>
      </c>
      <c r="S45" s="117"/>
      <c r="V45" s="110"/>
      <c r="W45" s="135" t="str">
        <f>'A2Z EMI SCHEDULE.'!C57</f>
        <v/>
      </c>
      <c r="X45" s="116" t="str">
        <f>'A2Z EMI SCHEDULE.'!D57</f>
        <v/>
      </c>
      <c r="Y45" s="106" t="str">
        <f>'A2Z EMI SCHEDULE.'!E57</f>
        <v/>
      </c>
      <c r="Z45" s="106" t="str">
        <f>'A2Z EMI SCHEDULE.'!F57</f>
        <v/>
      </c>
      <c r="AA45" s="106" t="str">
        <f>'A2Z EMI SCHEDULE.'!G57</f>
        <v/>
      </c>
      <c r="AB45" s="106" t="str">
        <f>'A2Z EMI SCHEDULE.'!H57</f>
        <v/>
      </c>
      <c r="AC45" s="143"/>
      <c r="AD45" s="121">
        <f t="shared" si="29"/>
        <v>41</v>
      </c>
      <c r="AE45" s="123">
        <f t="shared" si="30"/>
        <v>9580006.0644519553</v>
      </c>
      <c r="AF45" s="126">
        <f t="shared" si="31"/>
        <v>259</v>
      </c>
      <c r="AG45" s="121">
        <f t="shared" si="32"/>
        <v>101</v>
      </c>
      <c r="AH45" s="123">
        <f t="shared" si="33"/>
        <v>8675780.8493234683</v>
      </c>
      <c r="AI45" s="126">
        <f t="shared" si="34"/>
        <v>199</v>
      </c>
      <c r="AJ45" s="121">
        <f t="shared" si="35"/>
        <v>161</v>
      </c>
      <c r="AK45" s="123">
        <f t="shared" si="36"/>
        <v>7253009.4682086501</v>
      </c>
      <c r="AL45" s="126">
        <f t="shared" si="37"/>
        <v>139</v>
      </c>
      <c r="AM45" s="121">
        <f t="shared" si="38"/>
        <v>221</v>
      </c>
      <c r="AN45" s="123">
        <f t="shared" si="39"/>
        <v>5014321.1756777503</v>
      </c>
      <c r="AO45" s="126">
        <f t="shared" si="40"/>
        <v>79</v>
      </c>
      <c r="AP45" s="121">
        <f t="shared" si="41"/>
        <v>281</v>
      </c>
      <c r="AQ45" s="123">
        <f t="shared" si="42"/>
        <v>1491811.9815527233</v>
      </c>
      <c r="AR45" s="113">
        <f t="shared" si="50"/>
        <v>25</v>
      </c>
      <c r="AS45" s="110">
        <f t="shared" si="28"/>
        <v>265</v>
      </c>
      <c r="AT45" s="117">
        <f t="shared" si="27"/>
        <v>9266560.5274642017</v>
      </c>
      <c r="AU45" s="101" t="str">
        <f t="shared" si="23"/>
        <v/>
      </c>
    </row>
    <row r="46" spans="1:47" ht="18" customHeight="1">
      <c r="A46" s="101">
        <v>37</v>
      </c>
      <c r="B46" s="105">
        <f t="shared" si="24"/>
        <v>84605.481648239365</v>
      </c>
      <c r="C46" s="106">
        <f t="shared" si="43"/>
        <v>73091.618313184605</v>
      </c>
      <c r="D46" s="105">
        <f t="shared" si="21"/>
        <v>11513.863335054761</v>
      </c>
      <c r="E46" s="105">
        <f t="shared" si="44"/>
        <v>9626941.2988431361</v>
      </c>
      <c r="L46" s="101">
        <f t="shared" si="25"/>
        <v>7.5833333333333334E-3</v>
      </c>
      <c r="M46" s="101">
        <f t="shared" si="26"/>
        <v>300</v>
      </c>
      <c r="N46" s="103">
        <f t="shared" si="45"/>
        <v>36</v>
      </c>
      <c r="O46" s="107">
        <f t="shared" si="46"/>
        <v>84605.481648239365</v>
      </c>
      <c r="P46" s="107">
        <f t="shared" si="47"/>
        <v>11427.20701518956</v>
      </c>
      <c r="Q46" s="107">
        <f t="shared" si="48"/>
        <v>11427.20701518956</v>
      </c>
      <c r="R46" s="107">
        <f t="shared" si="49"/>
        <v>9638455.1621781904</v>
      </c>
      <c r="S46" s="117"/>
      <c r="V46" s="110"/>
      <c r="W46" s="135" t="str">
        <f>'A2Z EMI SCHEDULE.'!C58</f>
        <v/>
      </c>
      <c r="X46" s="116" t="str">
        <f>'A2Z EMI SCHEDULE.'!D58</f>
        <v/>
      </c>
      <c r="Y46" s="106" t="str">
        <f>'A2Z EMI SCHEDULE.'!E58</f>
        <v/>
      </c>
      <c r="Z46" s="106" t="str">
        <f>'A2Z EMI SCHEDULE.'!F58</f>
        <v/>
      </c>
      <c r="AA46" s="106" t="str">
        <f>'A2Z EMI SCHEDULE.'!G58</f>
        <v/>
      </c>
      <c r="AB46" s="106" t="str">
        <f>'A2Z EMI SCHEDULE.'!H58</f>
        <v/>
      </c>
      <c r="AC46" s="143"/>
      <c r="AD46" s="121">
        <f t="shared" si="29"/>
        <v>42</v>
      </c>
      <c r="AE46" s="123">
        <f t="shared" si="30"/>
        <v>9568048.9621258099</v>
      </c>
      <c r="AF46" s="126">
        <f t="shared" si="31"/>
        <v>258</v>
      </c>
      <c r="AG46" s="121">
        <f t="shared" si="32"/>
        <v>102</v>
      </c>
      <c r="AH46" s="123">
        <f t="shared" si="33"/>
        <v>8656966.7057825979</v>
      </c>
      <c r="AI46" s="126">
        <f t="shared" si="34"/>
        <v>198</v>
      </c>
      <c r="AJ46" s="121">
        <f t="shared" si="35"/>
        <v>162</v>
      </c>
      <c r="AK46" s="123">
        <f t="shared" si="36"/>
        <v>7223405.9750276599</v>
      </c>
      <c r="AL46" s="126">
        <f t="shared" si="37"/>
        <v>138</v>
      </c>
      <c r="AM46" s="121">
        <f t="shared" si="38"/>
        <v>222</v>
      </c>
      <c r="AN46" s="123">
        <f t="shared" si="39"/>
        <v>4967740.9629450673</v>
      </c>
      <c r="AO46" s="126">
        <f t="shared" si="40"/>
        <v>78</v>
      </c>
      <c r="AP46" s="121">
        <f t="shared" si="41"/>
        <v>282</v>
      </c>
      <c r="AQ46" s="123">
        <f t="shared" si="42"/>
        <v>1418519.4074312588</v>
      </c>
      <c r="AR46" s="113">
        <f t="shared" si="50"/>
        <v>24</v>
      </c>
      <c r="AS46" s="110">
        <f t="shared" si="28"/>
        <v>264</v>
      </c>
      <c r="AT46" s="117">
        <f t="shared" si="27"/>
        <v>9266560.5274642017</v>
      </c>
      <c r="AU46" s="101" t="str">
        <f t="shared" si="23"/>
        <v/>
      </c>
    </row>
    <row r="47" spans="1:47" ht="18" customHeight="1">
      <c r="A47" s="101">
        <v>38</v>
      </c>
      <c r="B47" s="105">
        <f t="shared" si="24"/>
        <v>84605.481648239365</v>
      </c>
      <c r="C47" s="106">
        <f t="shared" si="43"/>
        <v>73004.304849560445</v>
      </c>
      <c r="D47" s="105">
        <f t="shared" si="21"/>
        <v>11601.17679867892</v>
      </c>
      <c r="E47" s="105">
        <f t="shared" si="44"/>
        <v>9615340.1220444571</v>
      </c>
      <c r="L47" s="101">
        <f t="shared" si="25"/>
        <v>7.5833333333333334E-3</v>
      </c>
      <c r="M47" s="101">
        <f t="shared" si="26"/>
        <v>300</v>
      </c>
      <c r="N47" s="103">
        <f t="shared" si="45"/>
        <v>37</v>
      </c>
      <c r="O47" s="107">
        <f t="shared" si="46"/>
        <v>84605.481648239365</v>
      </c>
      <c r="P47" s="107">
        <f t="shared" si="47"/>
        <v>11513.863335054761</v>
      </c>
      <c r="Q47" s="107">
        <f t="shared" si="48"/>
        <v>11513.863335054761</v>
      </c>
      <c r="R47" s="107">
        <f t="shared" si="49"/>
        <v>9626941.2988431361</v>
      </c>
      <c r="S47" s="117"/>
      <c r="V47" s="110"/>
      <c r="W47" s="135" t="str">
        <f>'A2Z EMI SCHEDULE.'!C59</f>
        <v/>
      </c>
      <c r="X47" s="116" t="str">
        <f>'A2Z EMI SCHEDULE.'!D59</f>
        <v/>
      </c>
      <c r="Y47" s="106" t="str">
        <f>'A2Z EMI SCHEDULE.'!E59</f>
        <v/>
      </c>
      <c r="Z47" s="106" t="str">
        <f>'A2Z EMI SCHEDULE.'!F59</f>
        <v/>
      </c>
      <c r="AA47" s="106" t="str">
        <f>'A2Z EMI SCHEDULE.'!G59</f>
        <v/>
      </c>
      <c r="AB47" s="106" t="str">
        <f>'A2Z EMI SCHEDULE.'!H59</f>
        <v/>
      </c>
      <c r="AC47" s="143"/>
      <c r="AD47" s="121">
        <f t="shared" si="29"/>
        <v>43</v>
      </c>
      <c r="AE47" s="123">
        <f t="shared" si="30"/>
        <v>9556001.1851070244</v>
      </c>
      <c r="AF47" s="126">
        <f t="shared" si="31"/>
        <v>257</v>
      </c>
      <c r="AG47" s="121">
        <f t="shared" si="32"/>
        <v>103</v>
      </c>
      <c r="AH47" s="123">
        <f t="shared" si="33"/>
        <v>8638009.888319876</v>
      </c>
      <c r="AI47" s="126">
        <f t="shared" si="34"/>
        <v>197</v>
      </c>
      <c r="AJ47" s="121">
        <f t="shared" si="35"/>
        <v>163</v>
      </c>
      <c r="AK47" s="123">
        <f t="shared" si="36"/>
        <v>7193577.9886900466</v>
      </c>
      <c r="AL47" s="126">
        <f t="shared" si="37"/>
        <v>137</v>
      </c>
      <c r="AM47" s="121">
        <f t="shared" si="38"/>
        <v>223</v>
      </c>
      <c r="AN47" s="123">
        <f t="shared" si="39"/>
        <v>4920807.5169324949</v>
      </c>
      <c r="AO47" s="126">
        <f t="shared" si="40"/>
        <v>77</v>
      </c>
      <c r="AP47" s="121">
        <f t="shared" si="41"/>
        <v>283</v>
      </c>
      <c r="AQ47" s="123">
        <f t="shared" si="42"/>
        <v>1344671.0312893731</v>
      </c>
      <c r="AR47" s="113">
        <f t="shared" si="50"/>
        <v>23</v>
      </c>
      <c r="AS47" s="110">
        <f t="shared" si="28"/>
        <v>263</v>
      </c>
      <c r="AT47" s="117">
        <f t="shared" si="27"/>
        <v>9266560.5274642017</v>
      </c>
      <c r="AU47" s="101" t="str">
        <f t="shared" si="23"/>
        <v/>
      </c>
    </row>
    <row r="48" spans="1:47" ht="18" customHeight="1" thickBot="1">
      <c r="A48" s="101">
        <v>39</v>
      </c>
      <c r="B48" s="105">
        <f t="shared" si="24"/>
        <v>84605.481648239365</v>
      </c>
      <c r="C48" s="106">
        <f t="shared" si="43"/>
        <v>72916.329258837141</v>
      </c>
      <c r="D48" s="105">
        <f t="shared" si="21"/>
        <v>11689.152389402225</v>
      </c>
      <c r="E48" s="105">
        <f t="shared" si="44"/>
        <v>9603650.9696550556</v>
      </c>
      <c r="L48" s="101">
        <f t="shared" si="25"/>
        <v>7.5833333333333334E-3</v>
      </c>
      <c r="M48" s="101">
        <f t="shared" si="26"/>
        <v>300</v>
      </c>
      <c r="N48" s="103">
        <f t="shared" si="45"/>
        <v>38</v>
      </c>
      <c r="O48" s="107">
        <f t="shared" si="46"/>
        <v>84605.481648239365</v>
      </c>
      <c r="P48" s="107">
        <f t="shared" si="47"/>
        <v>11601.17679867892</v>
      </c>
      <c r="Q48" s="107">
        <f t="shared" si="48"/>
        <v>11601.17679867892</v>
      </c>
      <c r="R48" s="107">
        <f t="shared" si="49"/>
        <v>9615340.1220444571</v>
      </c>
      <c r="S48" s="117"/>
      <c r="V48" s="110"/>
      <c r="W48" s="136" t="str">
        <f>'A2Z EMI SCHEDULE.'!C60</f>
        <v/>
      </c>
      <c r="X48" s="137" t="str">
        <f>'A2Z EMI SCHEDULE.'!D60</f>
        <v/>
      </c>
      <c r="Y48" s="138" t="str">
        <f>'A2Z EMI SCHEDULE.'!E60</f>
        <v/>
      </c>
      <c r="Z48" s="138" t="str">
        <f>'A2Z EMI SCHEDULE.'!F60</f>
        <v/>
      </c>
      <c r="AA48" s="138" t="str">
        <f>'A2Z EMI SCHEDULE.'!G60</f>
        <v/>
      </c>
      <c r="AB48" s="106" t="str">
        <f>'A2Z EMI SCHEDULE.'!H60</f>
        <v/>
      </c>
      <c r="AC48" s="143"/>
      <c r="AD48" s="121">
        <f t="shared" si="29"/>
        <v>44</v>
      </c>
      <c r="AE48" s="123">
        <f t="shared" si="30"/>
        <v>9543862.0457791798</v>
      </c>
      <c r="AF48" s="126">
        <f t="shared" si="31"/>
        <v>256</v>
      </c>
      <c r="AG48" s="121">
        <f t="shared" si="32"/>
        <v>104</v>
      </c>
      <c r="AH48" s="123">
        <f t="shared" si="33"/>
        <v>8618909.3149913959</v>
      </c>
      <c r="AI48" s="126">
        <f t="shared" si="34"/>
        <v>196</v>
      </c>
      <c r="AJ48" s="121">
        <f t="shared" si="35"/>
        <v>164</v>
      </c>
      <c r="AK48" s="123">
        <f t="shared" si="36"/>
        <v>7163523.806789373</v>
      </c>
      <c r="AL48" s="126">
        <f t="shared" si="37"/>
        <v>136</v>
      </c>
      <c r="AM48" s="121">
        <f t="shared" si="38"/>
        <v>224</v>
      </c>
      <c r="AN48" s="123">
        <f t="shared" si="39"/>
        <v>4873518.158954327</v>
      </c>
      <c r="AO48" s="126">
        <f t="shared" si="40"/>
        <v>76</v>
      </c>
      <c r="AP48" s="121">
        <f t="shared" si="41"/>
        <v>284</v>
      </c>
      <c r="AQ48" s="123">
        <f t="shared" si="42"/>
        <v>1270262.6382950782</v>
      </c>
      <c r="AR48" s="113">
        <f t="shared" si="50"/>
        <v>22</v>
      </c>
      <c r="AS48" s="110">
        <f t="shared" si="28"/>
        <v>262</v>
      </c>
      <c r="AT48" s="117">
        <f t="shared" si="27"/>
        <v>9266560.5274642017</v>
      </c>
      <c r="AU48" s="101" t="str">
        <f t="shared" si="23"/>
        <v/>
      </c>
    </row>
    <row r="49" spans="1:47" ht="18" customHeight="1">
      <c r="A49" s="101">
        <v>40</v>
      </c>
      <c r="B49" s="105">
        <f t="shared" si="24"/>
        <v>84605.481648239365</v>
      </c>
      <c r="C49" s="106">
        <f t="shared" si="43"/>
        <v>72827.68651988417</v>
      </c>
      <c r="D49" s="105">
        <f t="shared" si="21"/>
        <v>11777.795128355196</v>
      </c>
      <c r="E49" s="105">
        <f t="shared" si="44"/>
        <v>9591873.1745267007</v>
      </c>
      <c r="L49" s="101">
        <f t="shared" si="25"/>
        <v>7.5833333333333334E-3</v>
      </c>
      <c r="M49" s="101">
        <f t="shared" si="26"/>
        <v>300</v>
      </c>
      <c r="N49" s="103">
        <f t="shared" si="45"/>
        <v>39</v>
      </c>
      <c r="O49" s="107">
        <f t="shared" si="46"/>
        <v>84605.481648239365</v>
      </c>
      <c r="P49" s="107">
        <f t="shared" si="47"/>
        <v>11689.152389402225</v>
      </c>
      <c r="Q49" s="107">
        <f t="shared" si="48"/>
        <v>11689.152389402225</v>
      </c>
      <c r="R49" s="107">
        <f t="shared" si="49"/>
        <v>9603650.9696550556</v>
      </c>
      <c r="S49" s="117"/>
      <c r="V49" s="110"/>
      <c r="AC49" s="143"/>
      <c r="AD49" s="121">
        <f t="shared" si="29"/>
        <v>45</v>
      </c>
      <c r="AE49" s="123">
        <f t="shared" si="30"/>
        <v>9531630.8513114322</v>
      </c>
      <c r="AF49" s="126">
        <f t="shared" si="31"/>
        <v>255</v>
      </c>
      <c r="AG49" s="121">
        <f t="shared" si="32"/>
        <v>105</v>
      </c>
      <c r="AH49" s="123">
        <f t="shared" si="33"/>
        <v>8599663.8956485074</v>
      </c>
      <c r="AI49" s="126">
        <f t="shared" si="34"/>
        <v>195</v>
      </c>
      <c r="AJ49" s="121">
        <f t="shared" si="35"/>
        <v>165</v>
      </c>
      <c r="AK49" s="123">
        <f t="shared" si="36"/>
        <v>7133241.7140092868</v>
      </c>
      <c r="AL49" s="126">
        <f t="shared" si="37"/>
        <v>135</v>
      </c>
      <c r="AM49" s="121">
        <f t="shared" si="38"/>
        <v>225</v>
      </c>
      <c r="AN49" s="123">
        <f t="shared" si="39"/>
        <v>4825870.1900114911</v>
      </c>
      <c r="AO49" s="126">
        <f t="shared" si="40"/>
        <v>75</v>
      </c>
      <c r="AP49" s="121">
        <f t="shared" si="41"/>
        <v>285</v>
      </c>
      <c r="AQ49" s="123">
        <f t="shared" si="42"/>
        <v>1195289.9816539099</v>
      </c>
      <c r="AR49" s="113">
        <f t="shared" si="50"/>
        <v>21</v>
      </c>
      <c r="AS49" s="110">
        <f t="shared" si="28"/>
        <v>261</v>
      </c>
      <c r="AT49" s="117">
        <f t="shared" si="27"/>
        <v>9266560.5274642017</v>
      </c>
      <c r="AU49" s="101" t="str">
        <f t="shared" si="23"/>
        <v/>
      </c>
    </row>
    <row r="50" spans="1:47" ht="18" customHeight="1">
      <c r="A50" s="101">
        <v>41</v>
      </c>
      <c r="B50" s="105">
        <f t="shared" si="24"/>
        <v>84605.481648239365</v>
      </c>
      <c r="C50" s="106">
        <f t="shared" si="43"/>
        <v>72738.371573494151</v>
      </c>
      <c r="D50" s="105">
        <f t="shared" si="21"/>
        <v>11867.110074745215</v>
      </c>
      <c r="E50" s="105">
        <f t="shared" si="44"/>
        <v>9580006.0644519553</v>
      </c>
      <c r="L50" s="101">
        <f t="shared" si="25"/>
        <v>7.5833333333333334E-3</v>
      </c>
      <c r="M50" s="101">
        <f t="shared" si="26"/>
        <v>300</v>
      </c>
      <c r="N50" s="103">
        <f t="shared" si="45"/>
        <v>40</v>
      </c>
      <c r="O50" s="107">
        <f t="shared" si="46"/>
        <v>84605.481648239365</v>
      </c>
      <c r="P50" s="107">
        <f t="shared" si="47"/>
        <v>11777.795128355196</v>
      </c>
      <c r="Q50" s="107">
        <f t="shared" si="48"/>
        <v>11777.795128355196</v>
      </c>
      <c r="R50" s="107">
        <f t="shared" si="49"/>
        <v>9591873.1745267007</v>
      </c>
      <c r="S50" s="117"/>
      <c r="T50" s="117"/>
      <c r="U50" s="117"/>
      <c r="V50" s="117"/>
      <c r="W50" s="117"/>
      <c r="X50" s="117"/>
      <c r="Y50" s="117"/>
      <c r="Z50" s="117"/>
      <c r="AA50" s="117"/>
      <c r="AD50" s="121">
        <f t="shared" si="29"/>
        <v>46</v>
      </c>
      <c r="AE50" s="123">
        <f t="shared" si="30"/>
        <v>9519306.9036189709</v>
      </c>
      <c r="AF50" s="126">
        <f t="shared" si="31"/>
        <v>254</v>
      </c>
      <c r="AG50" s="121">
        <f t="shared" si="32"/>
        <v>106</v>
      </c>
      <c r="AH50" s="123">
        <f t="shared" si="33"/>
        <v>8580272.5318756029</v>
      </c>
      <c r="AI50" s="126">
        <f t="shared" si="34"/>
        <v>194</v>
      </c>
      <c r="AJ50" s="121">
        <f t="shared" si="35"/>
        <v>166</v>
      </c>
      <c r="AK50" s="123">
        <f t="shared" si="36"/>
        <v>7102729.9820256177</v>
      </c>
      <c r="AL50" s="126">
        <f t="shared" si="37"/>
        <v>134</v>
      </c>
      <c r="AM50" s="121">
        <f t="shared" si="38"/>
        <v>226</v>
      </c>
      <c r="AN50" s="123">
        <f t="shared" si="39"/>
        <v>4777860.8906375058</v>
      </c>
      <c r="AO50" s="126">
        <f t="shared" si="40"/>
        <v>74</v>
      </c>
      <c r="AP50" s="121">
        <f t="shared" si="41"/>
        <v>286</v>
      </c>
      <c r="AQ50" s="123">
        <f t="shared" si="42"/>
        <v>1119748.7823665461</v>
      </c>
      <c r="AR50" s="113">
        <f t="shared" si="50"/>
        <v>20</v>
      </c>
      <c r="AS50" s="110">
        <f t="shared" si="28"/>
        <v>260</v>
      </c>
      <c r="AT50" s="117">
        <f t="shared" si="27"/>
        <v>9266560.5274642017</v>
      </c>
      <c r="AU50" s="101" t="str">
        <f t="shared" si="23"/>
        <v/>
      </c>
    </row>
    <row r="51" spans="1:47" ht="18" customHeight="1">
      <c r="A51" s="101">
        <v>42</v>
      </c>
      <c r="B51" s="105">
        <f t="shared" si="24"/>
        <v>84605.481648239365</v>
      </c>
      <c r="C51" s="106">
        <f t="shared" si="43"/>
        <v>72648.379322093999</v>
      </c>
      <c r="D51" s="105">
        <f t="shared" si="21"/>
        <v>11957.102326145367</v>
      </c>
      <c r="E51" s="105">
        <f t="shared" si="44"/>
        <v>9568048.9621258099</v>
      </c>
      <c r="L51" s="101">
        <f t="shared" si="25"/>
        <v>7.5833333333333334E-3</v>
      </c>
      <c r="M51" s="101">
        <f t="shared" si="26"/>
        <v>300</v>
      </c>
      <c r="N51" s="103">
        <f t="shared" si="45"/>
        <v>41</v>
      </c>
      <c r="O51" s="107">
        <f t="shared" si="46"/>
        <v>84605.481648239365</v>
      </c>
      <c r="P51" s="107">
        <f t="shared" si="47"/>
        <v>11867.110074745215</v>
      </c>
      <c r="Q51" s="107">
        <f t="shared" si="48"/>
        <v>11867.110074745215</v>
      </c>
      <c r="R51" s="107">
        <f t="shared" si="49"/>
        <v>9580006.0644519553</v>
      </c>
      <c r="S51" s="117"/>
      <c r="T51" s="117"/>
      <c r="U51" s="117"/>
      <c r="V51" s="117"/>
      <c r="W51" s="117"/>
      <c r="X51" s="117"/>
      <c r="Y51" s="117"/>
      <c r="Z51" s="117"/>
      <c r="AA51" s="117"/>
      <c r="AD51" s="121">
        <f t="shared" si="29"/>
        <v>47</v>
      </c>
      <c r="AE51" s="123">
        <f t="shared" si="30"/>
        <v>9506889.4993231762</v>
      </c>
      <c r="AF51" s="126">
        <f t="shared" si="31"/>
        <v>253</v>
      </c>
      <c r="AG51" s="121">
        <f t="shared" si="32"/>
        <v>107</v>
      </c>
      <c r="AH51" s="123">
        <f t="shared" si="33"/>
        <v>8560734.1169274207</v>
      </c>
      <c r="AI51" s="126">
        <f t="shared" si="34"/>
        <v>193</v>
      </c>
      <c r="AJ51" s="121">
        <f t="shared" si="35"/>
        <v>167</v>
      </c>
      <c r="AK51" s="123">
        <f t="shared" si="36"/>
        <v>7071986.8694077395</v>
      </c>
      <c r="AL51" s="126">
        <f t="shared" si="37"/>
        <v>133</v>
      </c>
      <c r="AM51" s="121">
        <f t="shared" si="38"/>
        <v>227</v>
      </c>
      <c r="AN51" s="123">
        <f t="shared" si="39"/>
        <v>4729487.5207432676</v>
      </c>
      <c r="AO51" s="126">
        <f t="shared" si="40"/>
        <v>73</v>
      </c>
      <c r="AP51" s="121">
        <f t="shared" si="41"/>
        <v>287</v>
      </c>
      <c r="AQ51" s="123">
        <f t="shared" si="42"/>
        <v>1043634.7289845864</v>
      </c>
      <c r="AR51" s="113">
        <f t="shared" si="50"/>
        <v>19</v>
      </c>
      <c r="AS51" s="110">
        <f t="shared" si="28"/>
        <v>259</v>
      </c>
      <c r="AT51" s="117">
        <f t="shared" si="27"/>
        <v>9266560.5274642017</v>
      </c>
      <c r="AU51" s="101" t="str">
        <f t="shared" si="23"/>
        <v/>
      </c>
    </row>
    <row r="52" spans="1:47" ht="18" customHeight="1">
      <c r="A52" s="101">
        <v>43</v>
      </c>
      <c r="B52" s="105">
        <f t="shared" si="24"/>
        <v>84605.481648239365</v>
      </c>
      <c r="C52" s="106">
        <f t="shared" si="43"/>
        <v>72557.704629454063</v>
      </c>
      <c r="D52" s="105">
        <f t="shared" si="21"/>
        <v>12047.777018785302</v>
      </c>
      <c r="E52" s="105">
        <f t="shared" si="44"/>
        <v>9556001.1851070244</v>
      </c>
      <c r="L52" s="101">
        <f t="shared" si="25"/>
        <v>7.5833333333333334E-3</v>
      </c>
      <c r="M52" s="101">
        <f t="shared" si="26"/>
        <v>300</v>
      </c>
      <c r="N52" s="103">
        <f t="shared" si="45"/>
        <v>42</v>
      </c>
      <c r="O52" s="107">
        <f t="shared" si="46"/>
        <v>84605.481648239365</v>
      </c>
      <c r="P52" s="107">
        <f t="shared" si="47"/>
        <v>11957.102326145367</v>
      </c>
      <c r="Q52" s="107">
        <f t="shared" si="48"/>
        <v>11957.102326145367</v>
      </c>
      <c r="R52" s="107">
        <f t="shared" si="49"/>
        <v>9568048.9621258099</v>
      </c>
      <c r="S52" s="117"/>
      <c r="T52" s="117"/>
      <c r="U52" s="117"/>
      <c r="V52" s="117"/>
      <c r="W52" s="117"/>
      <c r="X52" s="117"/>
      <c r="Y52" s="117"/>
      <c r="Z52" s="117"/>
      <c r="AA52" s="117"/>
      <c r="AD52" s="121">
        <f t="shared" si="29"/>
        <v>48</v>
      </c>
      <c r="AE52" s="123">
        <f t="shared" si="30"/>
        <v>9494377.9297114704</v>
      </c>
      <c r="AF52" s="126">
        <f t="shared" si="31"/>
        <v>252</v>
      </c>
      <c r="AG52" s="121">
        <f t="shared" si="32"/>
        <v>108</v>
      </c>
      <c r="AH52" s="123">
        <f t="shared" si="33"/>
        <v>8541047.5356658809</v>
      </c>
      <c r="AI52" s="126">
        <f t="shared" si="34"/>
        <v>192</v>
      </c>
      <c r="AJ52" s="121">
        <f t="shared" si="35"/>
        <v>168</v>
      </c>
      <c r="AK52" s="123">
        <f t="shared" si="36"/>
        <v>7041010.6215191754</v>
      </c>
      <c r="AL52" s="126">
        <f t="shared" si="37"/>
        <v>132</v>
      </c>
      <c r="AM52" s="121">
        <f t="shared" si="38"/>
        <v>228</v>
      </c>
      <c r="AN52" s="123">
        <f t="shared" si="39"/>
        <v>4680747.3194606649</v>
      </c>
      <c r="AO52" s="126">
        <f t="shared" si="40"/>
        <v>72</v>
      </c>
      <c r="AP52" s="121">
        <f t="shared" si="41"/>
        <v>288</v>
      </c>
      <c r="AQ52" s="123">
        <f t="shared" si="42"/>
        <v>966943.47736448015</v>
      </c>
      <c r="AR52" s="113">
        <f t="shared" si="50"/>
        <v>18</v>
      </c>
      <c r="AS52" s="110">
        <f t="shared" si="28"/>
        <v>258</v>
      </c>
      <c r="AT52" s="117">
        <f t="shared" si="27"/>
        <v>9266560.5274642017</v>
      </c>
      <c r="AU52" s="101" t="str">
        <f t="shared" si="23"/>
        <v/>
      </c>
    </row>
    <row r="53" spans="1:47" ht="18" customHeight="1">
      <c r="A53" s="101">
        <v>44</v>
      </c>
      <c r="B53" s="105">
        <f t="shared" si="24"/>
        <v>84605.481648239365</v>
      </c>
      <c r="C53" s="106">
        <f t="shared" si="43"/>
        <v>72466.342320394935</v>
      </c>
      <c r="D53" s="105">
        <f t="shared" si="21"/>
        <v>12139.13932784443</v>
      </c>
      <c r="E53" s="105">
        <f t="shared" si="44"/>
        <v>9543862.0457791798</v>
      </c>
      <c r="L53" s="101">
        <f t="shared" si="25"/>
        <v>7.5833333333333334E-3</v>
      </c>
      <c r="M53" s="101">
        <f t="shared" si="26"/>
        <v>300</v>
      </c>
      <c r="N53" s="103">
        <f t="shared" si="45"/>
        <v>43</v>
      </c>
      <c r="O53" s="107">
        <f t="shared" si="46"/>
        <v>84605.481648239365</v>
      </c>
      <c r="P53" s="107">
        <f t="shared" si="47"/>
        <v>12047.777018785302</v>
      </c>
      <c r="Q53" s="107">
        <f t="shared" si="48"/>
        <v>12047.777018785302</v>
      </c>
      <c r="R53" s="107">
        <f t="shared" si="49"/>
        <v>9556001.1851070244</v>
      </c>
      <c r="S53" s="117"/>
      <c r="T53" s="117"/>
      <c r="U53" s="117"/>
      <c r="V53" s="117"/>
      <c r="W53" s="117"/>
      <c r="X53" s="117"/>
      <c r="Y53" s="117"/>
      <c r="Z53" s="117"/>
      <c r="AA53" s="117"/>
      <c r="AD53" s="121">
        <f t="shared" si="29"/>
        <v>49</v>
      </c>
      <c r="AE53" s="123">
        <f t="shared" si="30"/>
        <v>9481771.4806968756</v>
      </c>
      <c r="AF53" s="126">
        <f t="shared" si="31"/>
        <v>251</v>
      </c>
      <c r="AG53" s="121">
        <f t="shared" si="32"/>
        <v>109</v>
      </c>
      <c r="AH53" s="123">
        <f t="shared" si="33"/>
        <v>8521211.6644964404</v>
      </c>
      <c r="AI53" s="126">
        <f t="shared" si="34"/>
        <v>191</v>
      </c>
      <c r="AJ53" s="121">
        <f t="shared" si="35"/>
        <v>169</v>
      </c>
      <c r="AK53" s="123">
        <f t="shared" si="36"/>
        <v>7009799.4704174567</v>
      </c>
      <c r="AL53" s="126">
        <f t="shared" si="37"/>
        <v>131</v>
      </c>
      <c r="AM53" s="121">
        <f t="shared" si="38"/>
        <v>229</v>
      </c>
      <c r="AN53" s="123">
        <f t="shared" si="39"/>
        <v>4631637.5049850019</v>
      </c>
      <c r="AO53" s="126">
        <f t="shared" si="40"/>
        <v>71</v>
      </c>
      <c r="AP53" s="121">
        <f t="shared" si="41"/>
        <v>289</v>
      </c>
      <c r="AQ53" s="123">
        <f t="shared" si="42"/>
        <v>889670.65041958808</v>
      </c>
      <c r="AR53" s="113">
        <f t="shared" si="50"/>
        <v>17</v>
      </c>
      <c r="AS53" s="110">
        <f t="shared" si="28"/>
        <v>257</v>
      </c>
      <c r="AT53" s="117">
        <f t="shared" si="27"/>
        <v>9266560.5274642017</v>
      </c>
      <c r="AU53" s="101" t="str">
        <f t="shared" si="23"/>
        <v/>
      </c>
    </row>
    <row r="54" spans="1:47" ht="18" customHeight="1">
      <c r="A54" s="101">
        <v>45</v>
      </c>
      <c r="B54" s="105">
        <f t="shared" si="24"/>
        <v>84605.481648239365</v>
      </c>
      <c r="C54" s="106">
        <f t="shared" si="43"/>
        <v>72374.287180492116</v>
      </c>
      <c r="D54" s="105">
        <f t="shared" si="21"/>
        <v>12231.194467747249</v>
      </c>
      <c r="E54" s="105">
        <f t="shared" si="44"/>
        <v>9531630.8513114322</v>
      </c>
      <c r="L54" s="101">
        <f t="shared" si="25"/>
        <v>7.5833333333333334E-3</v>
      </c>
      <c r="M54" s="101">
        <f t="shared" si="26"/>
        <v>300</v>
      </c>
      <c r="N54" s="103">
        <f t="shared" si="45"/>
        <v>44</v>
      </c>
      <c r="O54" s="107">
        <f t="shared" si="46"/>
        <v>84605.481648239365</v>
      </c>
      <c r="P54" s="107">
        <f t="shared" si="47"/>
        <v>12139.13932784443</v>
      </c>
      <c r="Q54" s="107">
        <f t="shared" si="48"/>
        <v>12139.13932784443</v>
      </c>
      <c r="R54" s="107">
        <f t="shared" si="49"/>
        <v>9543862.0457791798</v>
      </c>
      <c r="S54" s="117"/>
      <c r="T54" s="1"/>
      <c r="U54" s="1"/>
      <c r="V54" s="1"/>
      <c r="W54" s="1"/>
      <c r="X54" s="1"/>
      <c r="Y54" s="117"/>
      <c r="Z54" s="117"/>
      <c r="AA54" s="117"/>
      <c r="AD54" s="121">
        <f t="shared" si="29"/>
        <v>50</v>
      </c>
      <c r="AE54" s="123">
        <f t="shared" si="30"/>
        <v>9469069.4327772539</v>
      </c>
      <c r="AF54" s="126">
        <f t="shared" si="31"/>
        <v>250</v>
      </c>
      <c r="AG54" s="121">
        <f t="shared" si="32"/>
        <v>110</v>
      </c>
      <c r="AH54" s="123">
        <f t="shared" si="33"/>
        <v>8501225.3713039663</v>
      </c>
      <c r="AI54" s="126">
        <f t="shared" si="34"/>
        <v>190</v>
      </c>
      <c r="AJ54" s="121">
        <f t="shared" si="35"/>
        <v>170</v>
      </c>
      <c r="AK54" s="123">
        <f t="shared" si="36"/>
        <v>6978351.6347532161</v>
      </c>
      <c r="AL54" s="126">
        <f t="shared" si="37"/>
        <v>130</v>
      </c>
      <c r="AM54" s="121">
        <f t="shared" si="38"/>
        <v>230</v>
      </c>
      <c r="AN54" s="123">
        <f t="shared" si="39"/>
        <v>4582155.2744162325</v>
      </c>
      <c r="AO54" s="126">
        <f t="shared" si="40"/>
        <v>70</v>
      </c>
      <c r="AP54" s="121">
        <f t="shared" si="41"/>
        <v>290</v>
      </c>
      <c r="AQ54" s="123">
        <f t="shared" si="42"/>
        <v>811811.83787036396</v>
      </c>
      <c r="AR54" s="113">
        <f t="shared" si="50"/>
        <v>16</v>
      </c>
      <c r="AS54" s="110">
        <f t="shared" si="28"/>
        <v>256</v>
      </c>
      <c r="AT54" s="117">
        <f t="shared" si="27"/>
        <v>9266560.5274642017</v>
      </c>
      <c r="AU54" s="101" t="str">
        <f t="shared" si="23"/>
        <v/>
      </c>
    </row>
    <row r="55" spans="1:47" ht="18" customHeight="1">
      <c r="A55" s="101">
        <v>46</v>
      </c>
      <c r="B55" s="105">
        <f t="shared" si="24"/>
        <v>84605.481648239365</v>
      </c>
      <c r="C55" s="106">
        <f t="shared" si="43"/>
        <v>72281.533955778359</v>
      </c>
      <c r="D55" s="105">
        <f t="shared" si="21"/>
        <v>12323.947692461006</v>
      </c>
      <c r="E55" s="105">
        <f t="shared" si="44"/>
        <v>9519306.9036189709</v>
      </c>
      <c r="L55" s="101">
        <f t="shared" si="25"/>
        <v>7.5833333333333334E-3</v>
      </c>
      <c r="M55" s="101">
        <f t="shared" si="26"/>
        <v>300</v>
      </c>
      <c r="N55" s="103">
        <f t="shared" si="45"/>
        <v>45</v>
      </c>
      <c r="O55" s="107">
        <f t="shared" si="46"/>
        <v>84605.481648239365</v>
      </c>
      <c r="P55" s="107">
        <f t="shared" si="47"/>
        <v>12231.194467747249</v>
      </c>
      <c r="Q55" s="107">
        <f t="shared" si="48"/>
        <v>12231.194467747249</v>
      </c>
      <c r="R55" s="107">
        <f t="shared" si="49"/>
        <v>9531630.8513114322</v>
      </c>
      <c r="S55" s="117"/>
      <c r="T55" s="84"/>
      <c r="U55" s="85"/>
      <c r="V55" s="85"/>
      <c r="W55" s="85"/>
      <c r="X55" s="85"/>
      <c r="Y55" s="117"/>
      <c r="Z55" s="117"/>
      <c r="AA55" s="117"/>
      <c r="AD55" s="121">
        <f t="shared" si="29"/>
        <v>51</v>
      </c>
      <c r="AE55" s="123">
        <f t="shared" si="30"/>
        <v>9456271.0609942414</v>
      </c>
      <c r="AF55" s="126">
        <f t="shared" si="31"/>
        <v>249</v>
      </c>
      <c r="AG55" s="121">
        <f t="shared" si="32"/>
        <v>111</v>
      </c>
      <c r="AH55" s="123">
        <f t="shared" si="33"/>
        <v>8481087.5153881162</v>
      </c>
      <c r="AI55" s="126">
        <f t="shared" si="34"/>
        <v>189</v>
      </c>
      <c r="AJ55" s="121">
        <f t="shared" si="35"/>
        <v>171</v>
      </c>
      <c r="AK55" s="123">
        <f t="shared" si="36"/>
        <v>6946665.3196685221</v>
      </c>
      <c r="AL55" s="126">
        <f t="shared" si="37"/>
        <v>129</v>
      </c>
      <c r="AM55" s="121">
        <f t="shared" si="38"/>
        <v>231</v>
      </c>
      <c r="AN55" s="123">
        <f t="shared" si="39"/>
        <v>4532297.8035989832</v>
      </c>
      <c r="AO55" s="126">
        <f t="shared" si="40"/>
        <v>69</v>
      </c>
      <c r="AP55" s="121">
        <f t="shared" si="41"/>
        <v>291</v>
      </c>
      <c r="AQ55" s="123">
        <f t="shared" si="42"/>
        <v>733362.59599264152</v>
      </c>
      <c r="AR55" s="113">
        <f t="shared" si="50"/>
        <v>15</v>
      </c>
      <c r="AS55" s="110">
        <f t="shared" si="28"/>
        <v>255</v>
      </c>
      <c r="AT55" s="117">
        <f t="shared" si="27"/>
        <v>9266560.5274642017</v>
      </c>
      <c r="AU55" s="101" t="str">
        <f t="shared" si="23"/>
        <v/>
      </c>
    </row>
    <row r="56" spans="1:47" ht="18" customHeight="1">
      <c r="A56" s="101">
        <v>47</v>
      </c>
      <c r="B56" s="105">
        <f t="shared" si="24"/>
        <v>84605.481648239365</v>
      </c>
      <c r="C56" s="106">
        <f t="shared" si="43"/>
        <v>72188.07735244387</v>
      </c>
      <c r="D56" s="105">
        <f t="shared" si="21"/>
        <v>12417.404295795495</v>
      </c>
      <c r="E56" s="105">
        <f t="shared" si="44"/>
        <v>9506889.4993231762</v>
      </c>
      <c r="L56" s="101">
        <f t="shared" si="25"/>
        <v>7.5833333333333334E-3</v>
      </c>
      <c r="M56" s="101">
        <f t="shared" si="26"/>
        <v>300</v>
      </c>
      <c r="N56" s="103">
        <f t="shared" si="45"/>
        <v>46</v>
      </c>
      <c r="O56" s="107">
        <f t="shared" si="46"/>
        <v>84605.481648239365</v>
      </c>
      <c r="P56" s="107">
        <f t="shared" si="47"/>
        <v>12323.947692461006</v>
      </c>
      <c r="Q56" s="107">
        <f t="shared" si="48"/>
        <v>12323.947692461006</v>
      </c>
      <c r="R56" s="107">
        <f t="shared" si="49"/>
        <v>9519306.9036189709</v>
      </c>
      <c r="S56" s="117"/>
      <c r="T56" s="84"/>
      <c r="U56" s="85"/>
      <c r="V56" s="85"/>
      <c r="W56" s="85"/>
      <c r="X56" s="85"/>
      <c r="Y56" s="117"/>
      <c r="Z56" s="117"/>
      <c r="AA56" s="117"/>
      <c r="AD56" s="121">
        <f t="shared" si="29"/>
        <v>52</v>
      </c>
      <c r="AE56" s="123">
        <f t="shared" si="30"/>
        <v>9443375.6348918751</v>
      </c>
      <c r="AF56" s="126">
        <f t="shared" si="31"/>
        <v>248</v>
      </c>
      <c r="AG56" s="121">
        <f t="shared" si="32"/>
        <v>112</v>
      </c>
      <c r="AH56" s="123">
        <f t="shared" si="33"/>
        <v>8460796.947398236</v>
      </c>
      <c r="AI56" s="126">
        <f t="shared" si="34"/>
        <v>188</v>
      </c>
      <c r="AJ56" s="121">
        <f t="shared" si="35"/>
        <v>172</v>
      </c>
      <c r="AK56" s="123">
        <f t="shared" si="36"/>
        <v>6914738.716694436</v>
      </c>
      <c r="AL56" s="126">
        <f t="shared" si="37"/>
        <v>128</v>
      </c>
      <c r="AM56" s="121">
        <f t="shared" si="38"/>
        <v>232</v>
      </c>
      <c r="AN56" s="123">
        <f t="shared" si="39"/>
        <v>4482062.2469613692</v>
      </c>
      <c r="AO56" s="126">
        <f t="shared" si="40"/>
        <v>68</v>
      </c>
      <c r="AP56" s="121">
        <f t="shared" si="41"/>
        <v>292</v>
      </c>
      <c r="AQ56" s="123">
        <f t="shared" si="42"/>
        <v>654318.44736401306</v>
      </c>
      <c r="AR56" s="113">
        <f t="shared" si="50"/>
        <v>14</v>
      </c>
      <c r="AS56" s="110">
        <f t="shared" si="28"/>
        <v>254</v>
      </c>
      <c r="AT56" s="117">
        <f t="shared" si="27"/>
        <v>9266560.5274642017</v>
      </c>
      <c r="AU56" s="101" t="str">
        <f t="shared" si="23"/>
        <v/>
      </c>
    </row>
    <row r="57" spans="1:47" ht="18" customHeight="1">
      <c r="A57" s="101">
        <v>48</v>
      </c>
      <c r="B57" s="105">
        <f t="shared" si="24"/>
        <v>84605.481648239365</v>
      </c>
      <c r="C57" s="106">
        <f t="shared" si="43"/>
        <v>72093.912036534093</v>
      </c>
      <c r="D57" s="105">
        <f t="shared" si="21"/>
        <v>12511.569611705272</v>
      </c>
      <c r="E57" s="105">
        <f t="shared" si="44"/>
        <v>9494377.9297114704</v>
      </c>
      <c r="L57" s="101">
        <f t="shared" si="25"/>
        <v>7.5833333333333334E-3</v>
      </c>
      <c r="M57" s="101">
        <f t="shared" si="26"/>
        <v>300</v>
      </c>
      <c r="N57" s="103">
        <f t="shared" si="45"/>
        <v>47</v>
      </c>
      <c r="O57" s="107">
        <f t="shared" si="46"/>
        <v>84605.481648239365</v>
      </c>
      <c r="P57" s="107">
        <f t="shared" si="47"/>
        <v>12417.404295795495</v>
      </c>
      <c r="Q57" s="107">
        <f t="shared" si="48"/>
        <v>12417.404295795495</v>
      </c>
      <c r="R57" s="107">
        <f t="shared" si="49"/>
        <v>9506889.4993231762</v>
      </c>
      <c r="S57" s="117"/>
      <c r="T57" s="84"/>
      <c r="U57" s="85"/>
      <c r="V57" s="85"/>
      <c r="W57" s="85"/>
      <c r="X57" s="85"/>
      <c r="Y57" s="117"/>
      <c r="Z57" s="117"/>
      <c r="AA57" s="117"/>
      <c r="AD57" s="121">
        <f t="shared" si="29"/>
        <v>53</v>
      </c>
      <c r="AE57" s="123">
        <f t="shared" si="30"/>
        <v>9430382.4184748996</v>
      </c>
      <c r="AF57" s="126">
        <f t="shared" si="31"/>
        <v>247</v>
      </c>
      <c r="AG57" s="121">
        <f t="shared" si="32"/>
        <v>113</v>
      </c>
      <c r="AH57" s="123">
        <f t="shared" si="33"/>
        <v>8440352.509267766</v>
      </c>
      <c r="AI57" s="126">
        <f t="shared" si="34"/>
        <v>187</v>
      </c>
      <c r="AJ57" s="121">
        <f t="shared" si="35"/>
        <v>173</v>
      </c>
      <c r="AK57" s="123">
        <f t="shared" si="36"/>
        <v>6882570.0036477959</v>
      </c>
      <c r="AL57" s="126">
        <f t="shared" si="37"/>
        <v>127</v>
      </c>
      <c r="AM57" s="121">
        <f t="shared" si="38"/>
        <v>233</v>
      </c>
      <c r="AN57" s="123">
        <f t="shared" si="39"/>
        <v>4431445.7373525873</v>
      </c>
      <c r="AO57" s="126">
        <f t="shared" si="40"/>
        <v>67</v>
      </c>
      <c r="AP57" s="121">
        <f t="shared" si="41"/>
        <v>293</v>
      </c>
      <c r="AQ57" s="123">
        <f t="shared" si="42"/>
        <v>574674.88060828415</v>
      </c>
      <c r="AR57" s="113">
        <f t="shared" si="50"/>
        <v>13</v>
      </c>
      <c r="AS57" s="110">
        <f t="shared" si="28"/>
        <v>253</v>
      </c>
      <c r="AT57" s="117">
        <f t="shared" si="27"/>
        <v>9266560.5274642017</v>
      </c>
      <c r="AU57" s="101" t="str">
        <f t="shared" si="23"/>
        <v/>
      </c>
    </row>
    <row r="58" spans="1:47" ht="18" customHeight="1">
      <c r="A58" s="101">
        <v>49</v>
      </c>
      <c r="B58" s="105">
        <f t="shared" si="24"/>
        <v>84605.481648239365</v>
      </c>
      <c r="C58" s="106">
        <f t="shared" si="43"/>
        <v>71999.032633645314</v>
      </c>
      <c r="D58" s="105">
        <f t="shared" si="21"/>
        <v>12606.449014594051</v>
      </c>
      <c r="E58" s="105">
        <f t="shared" si="44"/>
        <v>9481771.4806968756</v>
      </c>
      <c r="L58" s="101">
        <f t="shared" si="25"/>
        <v>7.5833333333333334E-3</v>
      </c>
      <c r="M58" s="101">
        <f t="shared" si="26"/>
        <v>300</v>
      </c>
      <c r="N58" s="103">
        <f t="shared" si="45"/>
        <v>48</v>
      </c>
      <c r="O58" s="107">
        <f t="shared" si="46"/>
        <v>84605.481648239365</v>
      </c>
      <c r="P58" s="107">
        <f t="shared" si="47"/>
        <v>12511.569611705272</v>
      </c>
      <c r="Q58" s="107">
        <f t="shared" si="48"/>
        <v>12511.569611705272</v>
      </c>
      <c r="R58" s="107">
        <f t="shared" si="49"/>
        <v>9494377.9297114704</v>
      </c>
      <c r="S58" s="117"/>
      <c r="T58" s="84"/>
      <c r="U58" s="85"/>
      <c r="V58" s="85"/>
      <c r="W58" s="85"/>
      <c r="X58" s="85"/>
      <c r="Y58" s="117"/>
      <c r="Z58" s="117"/>
      <c r="AA58" s="117"/>
      <c r="AD58" s="121">
        <f t="shared" si="29"/>
        <v>54</v>
      </c>
      <c r="AE58" s="123">
        <f t="shared" si="30"/>
        <v>9417290.6701667607</v>
      </c>
      <c r="AF58" s="126">
        <f t="shared" si="31"/>
        <v>246</v>
      </c>
      <c r="AG58" s="121">
        <f t="shared" si="32"/>
        <v>114</v>
      </c>
      <c r="AH58" s="123">
        <f t="shared" si="33"/>
        <v>8419753.0341481399</v>
      </c>
      <c r="AI58" s="126">
        <f t="shared" si="34"/>
        <v>186</v>
      </c>
      <c r="AJ58" s="121">
        <f t="shared" si="35"/>
        <v>174</v>
      </c>
      <c r="AK58" s="123">
        <f t="shared" si="36"/>
        <v>6850157.3445272194</v>
      </c>
      <c r="AL58" s="126">
        <f t="shared" si="37"/>
        <v>126</v>
      </c>
      <c r="AM58" s="121">
        <f t="shared" si="38"/>
        <v>234</v>
      </c>
      <c r="AN58" s="123">
        <f t="shared" si="39"/>
        <v>4380445.3858792717</v>
      </c>
      <c r="AO58" s="126">
        <f t="shared" si="40"/>
        <v>66</v>
      </c>
      <c r="AP58" s="121">
        <f t="shared" si="41"/>
        <v>294</v>
      </c>
      <c r="AQ58" s="123">
        <f t="shared" si="42"/>
        <v>494427.35013799096</v>
      </c>
      <c r="AR58" s="113">
        <f t="shared" si="50"/>
        <v>12</v>
      </c>
      <c r="AS58" s="110">
        <f t="shared" si="28"/>
        <v>252</v>
      </c>
      <c r="AT58" s="117">
        <f t="shared" si="27"/>
        <v>9266560.5274642017</v>
      </c>
      <c r="AU58" s="101" t="str">
        <f t="shared" si="23"/>
        <v/>
      </c>
    </row>
    <row r="59" spans="1:47" ht="18" customHeight="1">
      <c r="A59" s="101">
        <v>50</v>
      </c>
      <c r="B59" s="105">
        <f t="shared" si="24"/>
        <v>84605.481648239365</v>
      </c>
      <c r="C59" s="106">
        <f t="shared" si="43"/>
        <v>71903.43372861798</v>
      </c>
      <c r="D59" s="105">
        <f t="shared" si="21"/>
        <v>12702.047919621386</v>
      </c>
      <c r="E59" s="105">
        <f t="shared" si="44"/>
        <v>9469069.4327772539</v>
      </c>
      <c r="L59" s="101">
        <f t="shared" si="25"/>
        <v>7.5833333333333334E-3</v>
      </c>
      <c r="M59" s="101">
        <f t="shared" si="26"/>
        <v>300</v>
      </c>
      <c r="N59" s="103">
        <f t="shared" si="45"/>
        <v>49</v>
      </c>
      <c r="O59" s="107">
        <f t="shared" si="46"/>
        <v>84605.481648239365</v>
      </c>
      <c r="P59" s="107">
        <f t="shared" si="47"/>
        <v>12606.449014594051</v>
      </c>
      <c r="Q59" s="107">
        <f t="shared" si="48"/>
        <v>12606.449014594051</v>
      </c>
      <c r="R59" s="107">
        <f t="shared" si="49"/>
        <v>9481771.4806968756</v>
      </c>
      <c r="S59" s="117"/>
      <c r="T59" s="84"/>
      <c r="U59" s="85"/>
      <c r="V59" s="85"/>
      <c r="W59" s="85"/>
      <c r="X59" s="85"/>
      <c r="Y59" s="117"/>
      <c r="Z59" s="117"/>
      <c r="AA59" s="117"/>
      <c r="AD59" s="121">
        <f t="shared" si="29"/>
        <v>55</v>
      </c>
      <c r="AE59" s="123">
        <f t="shared" si="30"/>
        <v>9404099.6427672859</v>
      </c>
      <c r="AF59" s="126">
        <f t="shared" si="31"/>
        <v>245</v>
      </c>
      <c r="AG59" s="121">
        <f t="shared" si="32"/>
        <v>115</v>
      </c>
      <c r="AH59" s="123">
        <f t="shared" si="33"/>
        <v>8398997.3463421911</v>
      </c>
      <c r="AI59" s="126">
        <f t="shared" si="34"/>
        <v>185</v>
      </c>
      <c r="AJ59" s="121">
        <f t="shared" si="35"/>
        <v>175</v>
      </c>
      <c r="AK59" s="123">
        <f t="shared" si="36"/>
        <v>6817498.8894083118</v>
      </c>
      <c r="AL59" s="126">
        <f t="shared" si="37"/>
        <v>125</v>
      </c>
      <c r="AM59" s="121">
        <f t="shared" si="38"/>
        <v>235</v>
      </c>
      <c r="AN59" s="123">
        <f t="shared" si="39"/>
        <v>4329058.281740617</v>
      </c>
      <c r="AO59" s="126">
        <f t="shared" si="40"/>
        <v>65</v>
      </c>
      <c r="AP59" s="121">
        <f t="shared" si="41"/>
        <v>295</v>
      </c>
      <c r="AQ59" s="123">
        <f t="shared" si="42"/>
        <v>413571.2758949647</v>
      </c>
      <c r="AR59" s="113">
        <f t="shared" si="50"/>
        <v>11</v>
      </c>
      <c r="AS59" s="110">
        <f t="shared" si="28"/>
        <v>251</v>
      </c>
      <c r="AT59" s="117">
        <f t="shared" si="27"/>
        <v>9266560.5274642017</v>
      </c>
      <c r="AU59" s="101" t="str">
        <f t="shared" si="23"/>
        <v/>
      </c>
    </row>
    <row r="60" spans="1:47" ht="18" customHeight="1">
      <c r="A60" s="101">
        <v>51</v>
      </c>
      <c r="B60" s="105">
        <f t="shared" si="24"/>
        <v>84605.481648239365</v>
      </c>
      <c r="C60" s="106">
        <f t="shared" si="43"/>
        <v>71807.10986522751</v>
      </c>
      <c r="D60" s="105">
        <f t="shared" si="21"/>
        <v>12798.371783011855</v>
      </c>
      <c r="E60" s="105">
        <f t="shared" si="44"/>
        <v>9456271.0609942414</v>
      </c>
      <c r="L60" s="101">
        <f t="shared" si="25"/>
        <v>7.5833333333333334E-3</v>
      </c>
      <c r="M60" s="101">
        <f t="shared" si="26"/>
        <v>300</v>
      </c>
      <c r="N60" s="103">
        <f t="shared" si="45"/>
        <v>50</v>
      </c>
      <c r="O60" s="107">
        <f t="shared" si="46"/>
        <v>84605.481648239365</v>
      </c>
      <c r="P60" s="107">
        <f t="shared" si="47"/>
        <v>12702.047919621386</v>
      </c>
      <c r="Q60" s="107">
        <f t="shared" si="48"/>
        <v>12702.047919621386</v>
      </c>
      <c r="R60" s="107">
        <f t="shared" si="49"/>
        <v>9469069.4327772539</v>
      </c>
      <c r="S60" s="117"/>
      <c r="T60" s="84"/>
      <c r="U60" s="85"/>
      <c r="V60" s="85"/>
      <c r="W60" s="85"/>
      <c r="X60" s="85"/>
      <c r="Y60" s="117"/>
      <c r="Z60" s="117"/>
      <c r="AA60" s="117"/>
      <c r="AD60" s="121">
        <f t="shared" si="29"/>
        <v>56</v>
      </c>
      <c r="AE60" s="123">
        <f t="shared" si="30"/>
        <v>9390808.5834100321</v>
      </c>
      <c r="AF60" s="126">
        <f t="shared" si="31"/>
        <v>244</v>
      </c>
      <c r="AG60" s="121">
        <f t="shared" si="32"/>
        <v>116</v>
      </c>
      <c r="AH60" s="123">
        <f t="shared" si="33"/>
        <v>8378084.2612370467</v>
      </c>
      <c r="AI60" s="126">
        <f t="shared" si="34"/>
        <v>184</v>
      </c>
      <c r="AJ60" s="121">
        <f t="shared" si="35"/>
        <v>176</v>
      </c>
      <c r="AK60" s="123">
        <f t="shared" si="36"/>
        <v>6784592.7743380852</v>
      </c>
      <c r="AL60" s="126">
        <f t="shared" si="37"/>
        <v>124</v>
      </c>
      <c r="AM60" s="121">
        <f t="shared" si="38"/>
        <v>236</v>
      </c>
      <c r="AN60" s="123">
        <f t="shared" si="39"/>
        <v>4277281.4920622436</v>
      </c>
      <c r="AO60" s="126">
        <f t="shared" si="40"/>
        <v>64</v>
      </c>
      <c r="AP60" s="121">
        <f t="shared" si="41"/>
        <v>296</v>
      </c>
      <c r="AQ60" s="123">
        <f t="shared" si="42"/>
        <v>332102.0430889288</v>
      </c>
      <c r="AR60" s="113">
        <f t="shared" si="50"/>
        <v>10</v>
      </c>
      <c r="AS60" s="110">
        <f t="shared" si="28"/>
        <v>250</v>
      </c>
      <c r="AT60" s="117">
        <f t="shared" si="27"/>
        <v>9266560.5274642017</v>
      </c>
      <c r="AU60" s="101" t="str">
        <f t="shared" si="23"/>
        <v/>
      </c>
    </row>
    <row r="61" spans="1:47" ht="18" customHeight="1">
      <c r="A61" s="101">
        <v>52</v>
      </c>
      <c r="B61" s="105">
        <f t="shared" si="24"/>
        <v>84605.481648239365</v>
      </c>
      <c r="C61" s="106">
        <f t="shared" si="43"/>
        <v>71710.055545872994</v>
      </c>
      <c r="D61" s="105">
        <f t="shared" si="21"/>
        <v>12895.426102366371</v>
      </c>
      <c r="E61" s="105">
        <f t="shared" si="44"/>
        <v>9443375.6348918751</v>
      </c>
      <c r="L61" s="101">
        <f t="shared" si="25"/>
        <v>7.5833333333333334E-3</v>
      </c>
      <c r="M61" s="101">
        <f t="shared" si="26"/>
        <v>300</v>
      </c>
      <c r="N61" s="103">
        <f t="shared" si="45"/>
        <v>51</v>
      </c>
      <c r="O61" s="107">
        <f t="shared" si="46"/>
        <v>84605.481648239365</v>
      </c>
      <c r="P61" s="107">
        <f t="shared" si="47"/>
        <v>12798.371783011855</v>
      </c>
      <c r="Q61" s="107">
        <f t="shared" si="48"/>
        <v>12798.371783011855</v>
      </c>
      <c r="R61" s="107">
        <f t="shared" si="49"/>
        <v>9456271.0609942414</v>
      </c>
      <c r="S61" s="117"/>
      <c r="T61" s="84"/>
      <c r="U61" s="86"/>
      <c r="V61" s="86"/>
      <c r="W61" s="86"/>
      <c r="X61" s="86"/>
      <c r="Y61" s="117"/>
      <c r="Z61" s="117"/>
      <c r="AA61" s="117"/>
      <c r="AD61" s="121">
        <f t="shared" si="29"/>
        <v>57</v>
      </c>
      <c r="AE61" s="123">
        <f t="shared" si="30"/>
        <v>9377416.7335193194</v>
      </c>
      <c r="AF61" s="126">
        <f t="shared" si="31"/>
        <v>243</v>
      </c>
      <c r="AG61" s="121">
        <f t="shared" si="32"/>
        <v>117</v>
      </c>
      <c r="AH61" s="123">
        <f t="shared" si="33"/>
        <v>8357012.5852365214</v>
      </c>
      <c r="AI61" s="126">
        <f t="shared" si="34"/>
        <v>183</v>
      </c>
      <c r="AJ61" s="121">
        <f t="shared" si="35"/>
        <v>177</v>
      </c>
      <c r="AK61" s="123">
        <f t="shared" si="36"/>
        <v>6751437.1212285766</v>
      </c>
      <c r="AL61" s="126">
        <f t="shared" si="37"/>
        <v>123</v>
      </c>
      <c r="AM61" s="121">
        <f t="shared" si="38"/>
        <v>237</v>
      </c>
      <c r="AN61" s="123">
        <f t="shared" si="39"/>
        <v>4225112.06172881</v>
      </c>
      <c r="AO61" s="126">
        <f t="shared" si="40"/>
        <v>63</v>
      </c>
      <c r="AP61" s="121">
        <f t="shared" si="41"/>
        <v>297</v>
      </c>
      <c r="AQ61" s="123">
        <f t="shared" si="42"/>
        <v>250015.0019341138</v>
      </c>
      <c r="AR61" s="113">
        <f t="shared" si="50"/>
        <v>9</v>
      </c>
      <c r="AS61" s="110">
        <f t="shared" si="28"/>
        <v>249</v>
      </c>
      <c r="AT61" s="117">
        <f t="shared" si="27"/>
        <v>9266560.5274642017</v>
      </c>
      <c r="AU61" s="101" t="str">
        <f t="shared" si="23"/>
        <v/>
      </c>
    </row>
    <row r="62" spans="1:47" ht="18" customHeight="1">
      <c r="A62" s="101">
        <v>53</v>
      </c>
      <c r="B62" s="105">
        <f t="shared" si="24"/>
        <v>84605.481648239365</v>
      </c>
      <c r="C62" s="106">
        <f t="shared" si="43"/>
        <v>71612.265231263387</v>
      </c>
      <c r="D62" s="105">
        <f t="shared" si="21"/>
        <v>12993.216416975978</v>
      </c>
      <c r="E62" s="105">
        <f t="shared" si="44"/>
        <v>9430382.4184748996</v>
      </c>
      <c r="L62" s="101">
        <f t="shared" si="25"/>
        <v>7.5833333333333334E-3</v>
      </c>
      <c r="M62" s="101">
        <f t="shared" si="26"/>
        <v>300</v>
      </c>
      <c r="N62" s="103">
        <f t="shared" si="45"/>
        <v>52</v>
      </c>
      <c r="O62" s="107">
        <f t="shared" si="46"/>
        <v>84605.481648239365</v>
      </c>
      <c r="P62" s="107">
        <f t="shared" si="47"/>
        <v>12895.426102366371</v>
      </c>
      <c r="Q62" s="107">
        <f t="shared" si="48"/>
        <v>12895.426102366371</v>
      </c>
      <c r="R62" s="107">
        <f t="shared" si="49"/>
        <v>9443375.6348918751</v>
      </c>
      <c r="S62" s="117"/>
      <c r="T62" s="84"/>
      <c r="U62" s="86"/>
      <c r="V62" s="86"/>
      <c r="W62" s="86"/>
      <c r="X62" s="86"/>
      <c r="Y62" s="117"/>
      <c r="Z62" s="117"/>
      <c r="AA62" s="117"/>
      <c r="AD62" s="121">
        <f t="shared" si="29"/>
        <v>58</v>
      </c>
      <c r="AE62" s="123">
        <f t="shared" si="30"/>
        <v>9363923.3287669346</v>
      </c>
      <c r="AF62" s="126">
        <f t="shared" si="31"/>
        <v>242</v>
      </c>
      <c r="AG62" s="121">
        <f t="shared" si="32"/>
        <v>118</v>
      </c>
      <c r="AH62" s="123">
        <f t="shared" si="33"/>
        <v>8335781.1156929927</v>
      </c>
      <c r="AI62" s="126">
        <f t="shared" si="34"/>
        <v>182</v>
      </c>
      <c r="AJ62" s="121">
        <f t="shared" si="35"/>
        <v>178</v>
      </c>
      <c r="AK62" s="123">
        <f t="shared" si="36"/>
        <v>6718030.0377496537</v>
      </c>
      <c r="AL62" s="126">
        <f t="shared" si="37"/>
        <v>122</v>
      </c>
      <c r="AM62" s="121">
        <f t="shared" si="38"/>
        <v>238</v>
      </c>
      <c r="AN62" s="123">
        <f t="shared" si="39"/>
        <v>4172547.0132153472</v>
      </c>
      <c r="AO62" s="126">
        <f t="shared" si="40"/>
        <v>62</v>
      </c>
      <c r="AP62" s="121">
        <f t="shared" si="41"/>
        <v>298</v>
      </c>
      <c r="AQ62" s="123">
        <f t="shared" si="42"/>
        <v>167305.46738387481</v>
      </c>
      <c r="AR62" s="113">
        <f t="shared" si="50"/>
        <v>8</v>
      </c>
      <c r="AS62" s="110">
        <f t="shared" si="28"/>
        <v>248</v>
      </c>
      <c r="AT62" s="117">
        <f t="shared" si="27"/>
        <v>9266560.5274642017</v>
      </c>
      <c r="AU62" s="101" t="str">
        <f t="shared" si="23"/>
        <v/>
      </c>
    </row>
    <row r="63" spans="1:47" ht="18" customHeight="1">
      <c r="A63" s="101">
        <v>54</v>
      </c>
      <c r="B63" s="105">
        <f t="shared" si="24"/>
        <v>84605.481648239365</v>
      </c>
      <c r="C63" s="106">
        <f t="shared" si="43"/>
        <v>71513.733340101317</v>
      </c>
      <c r="D63" s="105">
        <f t="shared" si="21"/>
        <v>13091.748308138049</v>
      </c>
      <c r="E63" s="105">
        <f t="shared" si="44"/>
        <v>9417290.6701667607</v>
      </c>
      <c r="L63" s="101">
        <f t="shared" si="25"/>
        <v>7.5833333333333334E-3</v>
      </c>
      <c r="M63" s="101">
        <f t="shared" si="26"/>
        <v>300</v>
      </c>
      <c r="N63" s="103">
        <f t="shared" si="45"/>
        <v>53</v>
      </c>
      <c r="O63" s="107">
        <f t="shared" si="46"/>
        <v>84605.481648239365</v>
      </c>
      <c r="P63" s="107">
        <f t="shared" si="47"/>
        <v>12993.216416975978</v>
      </c>
      <c r="Q63" s="107">
        <f t="shared" si="48"/>
        <v>12993.216416975978</v>
      </c>
      <c r="R63" s="107">
        <f t="shared" si="49"/>
        <v>9430382.4184748996</v>
      </c>
      <c r="S63" s="117"/>
      <c r="T63" s="1"/>
      <c r="U63" s="1"/>
      <c r="V63" s="1"/>
      <c r="W63" s="1"/>
      <c r="X63" s="1"/>
      <c r="Y63" s="117"/>
      <c r="Z63" s="117"/>
      <c r="AA63" s="117"/>
      <c r="AD63" s="121">
        <f t="shared" si="29"/>
        <v>59</v>
      </c>
      <c r="AE63" s="123">
        <f t="shared" si="30"/>
        <v>9350327.599028511</v>
      </c>
      <c r="AF63" s="126">
        <f t="shared" si="31"/>
        <v>241</v>
      </c>
      <c r="AG63" s="121">
        <f t="shared" si="32"/>
        <v>119</v>
      </c>
      <c r="AH63" s="123">
        <f t="shared" si="33"/>
        <v>8314388.6408387581</v>
      </c>
      <c r="AI63" s="126">
        <f t="shared" si="34"/>
        <v>181</v>
      </c>
      <c r="AJ63" s="121">
        <f t="shared" si="35"/>
        <v>179</v>
      </c>
      <c r="AK63" s="123">
        <f t="shared" si="36"/>
        <v>6684369.6172210155</v>
      </c>
      <c r="AL63" s="126">
        <f t="shared" si="37"/>
        <v>121</v>
      </c>
      <c r="AM63" s="121">
        <f t="shared" si="38"/>
        <v>239</v>
      </c>
      <c r="AN63" s="123">
        <f t="shared" si="39"/>
        <v>4119583.3464173242</v>
      </c>
      <c r="AO63" s="126">
        <f t="shared" si="40"/>
        <v>61</v>
      </c>
      <c r="AP63" s="121">
        <f t="shared" si="41"/>
        <v>299</v>
      </c>
      <c r="AQ63" s="123">
        <f t="shared" si="42"/>
        <v>83968.718863296497</v>
      </c>
      <c r="AR63" s="113">
        <f t="shared" si="50"/>
        <v>7</v>
      </c>
      <c r="AS63" s="110">
        <f t="shared" si="28"/>
        <v>247</v>
      </c>
      <c r="AT63" s="117">
        <f t="shared" si="27"/>
        <v>9266560.5274642017</v>
      </c>
      <c r="AU63" s="101" t="str">
        <f t="shared" si="23"/>
        <v/>
      </c>
    </row>
    <row r="64" spans="1:47" ht="18" customHeight="1" thickBot="1">
      <c r="A64" s="101">
        <v>55</v>
      </c>
      <c r="B64" s="105">
        <f t="shared" si="24"/>
        <v>84605.481648239365</v>
      </c>
      <c r="C64" s="106">
        <f t="shared" si="43"/>
        <v>71414.454248764596</v>
      </c>
      <c r="D64" s="105">
        <f t="shared" si="21"/>
        <v>13191.027399474769</v>
      </c>
      <c r="E64" s="105">
        <f t="shared" si="44"/>
        <v>9404099.6427672859</v>
      </c>
      <c r="L64" s="101">
        <f t="shared" si="25"/>
        <v>7.5833333333333334E-3</v>
      </c>
      <c r="M64" s="101">
        <f t="shared" si="26"/>
        <v>300</v>
      </c>
      <c r="N64" s="103">
        <f t="shared" si="45"/>
        <v>54</v>
      </c>
      <c r="O64" s="107">
        <f t="shared" si="46"/>
        <v>84605.481648239365</v>
      </c>
      <c r="P64" s="107">
        <f t="shared" si="47"/>
        <v>13091.748308138049</v>
      </c>
      <c r="Q64" s="107">
        <f t="shared" si="48"/>
        <v>13091.748308138049</v>
      </c>
      <c r="R64" s="107">
        <f t="shared" si="49"/>
        <v>9417290.6701667607</v>
      </c>
      <c r="S64" s="117"/>
      <c r="T64" s="117"/>
      <c r="U64" s="117"/>
      <c r="V64" s="117"/>
      <c r="W64" s="117"/>
      <c r="X64" s="117"/>
      <c r="Y64" s="117"/>
      <c r="Z64" s="117"/>
      <c r="AA64" s="117"/>
      <c r="AD64" s="124">
        <f t="shared" si="29"/>
        <v>60</v>
      </c>
      <c r="AE64" s="125">
        <f t="shared" si="30"/>
        <v>9336628.7683395706</v>
      </c>
      <c r="AF64" s="126">
        <f t="shared" si="31"/>
        <v>240</v>
      </c>
      <c r="AG64" s="124">
        <f t="shared" si="32"/>
        <v>120</v>
      </c>
      <c r="AH64" s="125">
        <f t="shared" si="33"/>
        <v>8292833.9397168793</v>
      </c>
      <c r="AI64" s="126">
        <f t="shared" si="34"/>
        <v>180</v>
      </c>
      <c r="AJ64" s="124">
        <f t="shared" si="35"/>
        <v>180</v>
      </c>
      <c r="AK64" s="125">
        <f t="shared" si="36"/>
        <v>6650453.9385033688</v>
      </c>
      <c r="AL64" s="126">
        <f t="shared" si="37"/>
        <v>120</v>
      </c>
      <c r="AM64" s="124">
        <f t="shared" si="38"/>
        <v>240</v>
      </c>
      <c r="AN64" s="125">
        <f t="shared" si="39"/>
        <v>4066218.0384794162</v>
      </c>
      <c r="AO64" s="126">
        <f t="shared" si="40"/>
        <v>60</v>
      </c>
      <c r="AP64" s="124">
        <f t="shared" si="41"/>
        <v>300</v>
      </c>
      <c r="AQ64" s="125">
        <f t="shared" si="42"/>
        <v>-2.2954191081225872E-7</v>
      </c>
      <c r="AR64" s="113">
        <f t="shared" si="50"/>
        <v>6</v>
      </c>
      <c r="AS64" s="110">
        <f t="shared" si="28"/>
        <v>246</v>
      </c>
      <c r="AT64" s="117">
        <f t="shared" si="27"/>
        <v>9266560.5274642017</v>
      </c>
      <c r="AU64" s="101" t="str">
        <f t="shared" si="23"/>
        <v/>
      </c>
    </row>
    <row r="65" spans="1:47" ht="12" customHeight="1">
      <c r="A65" s="101">
        <v>56</v>
      </c>
      <c r="B65" s="105">
        <f t="shared" si="24"/>
        <v>84605.481648239365</v>
      </c>
      <c r="C65" s="106">
        <f t="shared" si="43"/>
        <v>71314.422290985254</v>
      </c>
      <c r="D65" s="105">
        <f t="shared" si="21"/>
        <v>13291.059357254111</v>
      </c>
      <c r="E65" s="105">
        <f t="shared" si="44"/>
        <v>9390808.5834100321</v>
      </c>
      <c r="L65" s="101">
        <f t="shared" si="25"/>
        <v>7.5833333333333334E-3</v>
      </c>
      <c r="M65" s="101">
        <f t="shared" si="26"/>
        <v>300</v>
      </c>
      <c r="N65" s="103">
        <f t="shared" si="45"/>
        <v>55</v>
      </c>
      <c r="O65" s="107">
        <f t="shared" si="46"/>
        <v>84605.481648239365</v>
      </c>
      <c r="P65" s="107">
        <f t="shared" si="47"/>
        <v>13191.027399474769</v>
      </c>
      <c r="Q65" s="107">
        <f t="shared" si="48"/>
        <v>13191.027399474769</v>
      </c>
      <c r="R65" s="107">
        <f t="shared" si="49"/>
        <v>9404099.6427672859</v>
      </c>
      <c r="S65" s="117"/>
      <c r="T65" s="117"/>
      <c r="U65" s="117"/>
      <c r="V65" s="117"/>
      <c r="W65" s="117"/>
      <c r="X65" s="117"/>
      <c r="Y65" s="117"/>
      <c r="Z65" s="117"/>
      <c r="AA65" s="117"/>
      <c r="AR65" s="102">
        <f t="shared" si="50"/>
        <v>5</v>
      </c>
      <c r="AS65" s="110">
        <f t="shared" si="28"/>
        <v>245</v>
      </c>
      <c r="AT65" s="117">
        <f t="shared" si="27"/>
        <v>9266560.5274642017</v>
      </c>
      <c r="AU65" s="101" t="str">
        <f t="shared" si="23"/>
        <v/>
      </c>
    </row>
    <row r="66" spans="1:47" ht="12" customHeight="1">
      <c r="A66" s="101">
        <v>57</v>
      </c>
      <c r="B66" s="105">
        <f t="shared" si="24"/>
        <v>84605.481648239365</v>
      </c>
      <c r="C66" s="106">
        <f t="shared" si="43"/>
        <v>71213.631757526076</v>
      </c>
      <c r="D66" s="105">
        <f t="shared" si="21"/>
        <v>13391.849890713289</v>
      </c>
      <c r="E66" s="105">
        <f t="shared" si="44"/>
        <v>9377416.7335193194</v>
      </c>
      <c r="L66" s="101">
        <f t="shared" si="25"/>
        <v>7.5833333333333334E-3</v>
      </c>
      <c r="M66" s="101">
        <f t="shared" si="26"/>
        <v>300</v>
      </c>
      <c r="N66" s="103">
        <f t="shared" si="45"/>
        <v>56</v>
      </c>
      <c r="O66" s="107">
        <f t="shared" si="46"/>
        <v>84605.481648239365</v>
      </c>
      <c r="P66" s="107">
        <f t="shared" si="47"/>
        <v>13291.059357254111</v>
      </c>
      <c r="Q66" s="107">
        <f t="shared" si="48"/>
        <v>13291.059357254111</v>
      </c>
      <c r="R66" s="107">
        <f t="shared" si="49"/>
        <v>9390808.5834100321</v>
      </c>
      <c r="S66" s="117"/>
      <c r="T66" s="117"/>
      <c r="U66" s="117"/>
      <c r="V66" s="117"/>
      <c r="W66" s="117"/>
      <c r="X66" s="117"/>
      <c r="Y66" s="117"/>
      <c r="Z66" s="117"/>
      <c r="AA66" s="117"/>
      <c r="AR66" s="102">
        <f t="shared" si="50"/>
        <v>4</v>
      </c>
      <c r="AS66" s="110">
        <f t="shared" si="28"/>
        <v>244</v>
      </c>
      <c r="AT66" s="117">
        <f t="shared" si="27"/>
        <v>9266560.5274642017</v>
      </c>
      <c r="AU66" s="101" t="str">
        <f t="shared" si="23"/>
        <v/>
      </c>
    </row>
    <row r="67" spans="1:47" ht="12" customHeight="1">
      <c r="A67" s="101">
        <v>58</v>
      </c>
      <c r="B67" s="105">
        <f t="shared" si="24"/>
        <v>84605.481648239365</v>
      </c>
      <c r="C67" s="106">
        <f t="shared" si="43"/>
        <v>71112.076895854843</v>
      </c>
      <c r="D67" s="105">
        <f t="shared" si="21"/>
        <v>13493.404752384522</v>
      </c>
      <c r="E67" s="105">
        <f t="shared" si="44"/>
        <v>9363923.3287669346</v>
      </c>
      <c r="L67" s="101">
        <f t="shared" si="25"/>
        <v>7.5833333333333334E-3</v>
      </c>
      <c r="M67" s="101">
        <f t="shared" si="26"/>
        <v>300</v>
      </c>
      <c r="N67" s="103">
        <f t="shared" si="45"/>
        <v>57</v>
      </c>
      <c r="O67" s="107">
        <f t="shared" si="46"/>
        <v>84605.481648239365</v>
      </c>
      <c r="P67" s="107">
        <f t="shared" si="47"/>
        <v>13391.849890713289</v>
      </c>
      <c r="Q67" s="107">
        <f t="shared" si="48"/>
        <v>13391.849890713289</v>
      </c>
      <c r="R67" s="107">
        <f t="shared" si="49"/>
        <v>9377416.7335193194</v>
      </c>
      <c r="S67" s="117"/>
      <c r="U67" s="117"/>
      <c r="V67" s="117"/>
      <c r="W67" s="117"/>
      <c r="X67" s="117"/>
      <c r="Y67" s="117"/>
      <c r="Z67" s="117"/>
      <c r="AA67" s="117"/>
      <c r="AR67" s="102">
        <f t="shared" si="50"/>
        <v>3</v>
      </c>
      <c r="AS67" s="110">
        <f t="shared" si="28"/>
        <v>243</v>
      </c>
      <c r="AT67" s="117">
        <f t="shared" si="27"/>
        <v>9266560.5274642017</v>
      </c>
      <c r="AU67" s="101" t="str">
        <f t="shared" si="23"/>
        <v/>
      </c>
    </row>
    <row r="68" spans="1:47" ht="12" customHeight="1">
      <c r="A68" s="101">
        <v>59</v>
      </c>
      <c r="B68" s="105">
        <f t="shared" si="24"/>
        <v>84605.481648239365</v>
      </c>
      <c r="C68" s="106">
        <f t="shared" si="43"/>
        <v>71009.751909815925</v>
      </c>
      <c r="D68" s="105">
        <f t="shared" si="21"/>
        <v>13595.729738423441</v>
      </c>
      <c r="E68" s="105">
        <f t="shared" si="44"/>
        <v>9350327.599028511</v>
      </c>
      <c r="L68" s="101">
        <f t="shared" si="25"/>
        <v>7.5833333333333334E-3</v>
      </c>
      <c r="M68" s="101">
        <f t="shared" si="26"/>
        <v>300</v>
      </c>
      <c r="N68" s="103">
        <f t="shared" si="45"/>
        <v>58</v>
      </c>
      <c r="O68" s="107">
        <f t="shared" si="46"/>
        <v>84605.481648239365</v>
      </c>
      <c r="P68" s="107">
        <f t="shared" si="47"/>
        <v>13493.404752384522</v>
      </c>
      <c r="Q68" s="107">
        <f t="shared" si="48"/>
        <v>13493.404752384522</v>
      </c>
      <c r="R68" s="107">
        <f t="shared" si="49"/>
        <v>9363923.3287669346</v>
      </c>
      <c r="S68" s="117"/>
      <c r="T68" s="117"/>
      <c r="U68" s="117"/>
      <c r="V68" s="117"/>
      <c r="W68" s="117"/>
      <c r="X68" s="117"/>
      <c r="Y68" s="117"/>
      <c r="Z68" s="117"/>
      <c r="AA68" s="117"/>
      <c r="AR68" s="102">
        <f t="shared" si="50"/>
        <v>2</v>
      </c>
      <c r="AS68" s="110">
        <f t="shared" si="28"/>
        <v>242</v>
      </c>
      <c r="AT68" s="117">
        <f t="shared" si="27"/>
        <v>9266560.5274642017</v>
      </c>
      <c r="AU68" s="101" t="str">
        <f t="shared" si="23"/>
        <v/>
      </c>
    </row>
    <row r="69" spans="1:47" ht="12" customHeight="1">
      <c r="A69" s="101">
        <v>60</v>
      </c>
      <c r="B69" s="105">
        <f t="shared" si="24"/>
        <v>84605.481648239365</v>
      </c>
      <c r="C69" s="106">
        <f t="shared" si="43"/>
        <v>70906.650959299543</v>
      </c>
      <c r="D69" s="105">
        <f t="shared" si="21"/>
        <v>13698.830688939823</v>
      </c>
      <c r="E69" s="105">
        <f t="shared" si="44"/>
        <v>9336628.7683395706</v>
      </c>
      <c r="L69" s="101">
        <f t="shared" si="25"/>
        <v>7.5833333333333334E-3</v>
      </c>
      <c r="M69" s="101">
        <f t="shared" si="26"/>
        <v>300</v>
      </c>
      <c r="N69" s="103">
        <f t="shared" si="45"/>
        <v>59</v>
      </c>
      <c r="O69" s="107">
        <f t="shared" si="46"/>
        <v>84605.481648239365</v>
      </c>
      <c r="P69" s="107">
        <f t="shared" si="47"/>
        <v>13595.729738423441</v>
      </c>
      <c r="Q69" s="107">
        <f t="shared" si="48"/>
        <v>13595.729738423441</v>
      </c>
      <c r="R69" s="107">
        <f t="shared" si="49"/>
        <v>9350327.599028511</v>
      </c>
      <c r="S69" s="117"/>
      <c r="T69" s="117"/>
      <c r="U69" s="117"/>
      <c r="V69" s="117"/>
      <c r="W69" s="117"/>
      <c r="X69" s="117"/>
      <c r="Y69" s="117"/>
      <c r="Z69" s="117"/>
      <c r="AA69" s="117"/>
      <c r="AR69" s="102">
        <f t="shared" si="50"/>
        <v>1</v>
      </c>
      <c r="AS69" s="110">
        <f t="shared" si="28"/>
        <v>241</v>
      </c>
      <c r="AT69" s="117">
        <f t="shared" si="27"/>
        <v>9266560.5274642017</v>
      </c>
      <c r="AU69" s="101" t="str">
        <f t="shared" si="23"/>
        <v/>
      </c>
    </row>
    <row r="70" spans="1:47" ht="12" customHeight="1">
      <c r="A70" s="101">
        <v>61</v>
      </c>
      <c r="B70" s="105">
        <f t="shared" si="24"/>
        <v>84605.481648239365</v>
      </c>
      <c r="C70" s="106">
        <f t="shared" si="43"/>
        <v>70802.768159908417</v>
      </c>
      <c r="D70" s="105">
        <f t="shared" si="21"/>
        <v>13802.713488330948</v>
      </c>
      <c r="E70" s="105">
        <f t="shared" si="44"/>
        <v>9322826.0548512395</v>
      </c>
      <c r="L70" s="101">
        <f t="shared" si="25"/>
        <v>7.5833333333333334E-3</v>
      </c>
      <c r="M70" s="101">
        <f t="shared" si="26"/>
        <v>300</v>
      </c>
      <c r="N70" s="103">
        <f t="shared" si="45"/>
        <v>60</v>
      </c>
      <c r="O70" s="107">
        <f t="shared" si="46"/>
        <v>84605.481648239365</v>
      </c>
      <c r="P70" s="107">
        <f t="shared" si="47"/>
        <v>13698.830688939823</v>
      </c>
      <c r="Q70" s="107">
        <f t="shared" si="48"/>
        <v>13698.830688939823</v>
      </c>
      <c r="R70" s="107">
        <f t="shared" si="49"/>
        <v>9336628.7683395706</v>
      </c>
      <c r="S70" s="117"/>
      <c r="T70" s="117"/>
      <c r="U70" s="117"/>
      <c r="V70" s="117"/>
      <c r="W70" s="117"/>
      <c r="X70" s="117"/>
      <c r="Y70" s="117"/>
      <c r="Z70" s="117"/>
      <c r="AA70" s="117"/>
      <c r="AR70" s="102" t="str">
        <f t="shared" si="50"/>
        <v/>
      </c>
      <c r="AS70" s="110">
        <f t="shared" si="28"/>
        <v>240</v>
      </c>
      <c r="AT70" s="117">
        <f t="shared" si="27"/>
        <v>9266560.5274642017</v>
      </c>
      <c r="AU70" s="101" t="str">
        <f t="shared" si="23"/>
        <v/>
      </c>
    </row>
    <row r="71" spans="1:47">
      <c r="A71" s="101">
        <v>62</v>
      </c>
      <c r="B71" s="105">
        <f t="shared" si="24"/>
        <v>84605.481648239365</v>
      </c>
      <c r="C71" s="106">
        <f t="shared" si="43"/>
        <v>70698.097582621907</v>
      </c>
      <c r="D71" s="105">
        <f t="shared" si="21"/>
        <v>13907.384065617458</v>
      </c>
      <c r="E71" s="105">
        <f t="shared" si="44"/>
        <v>9308918.6707856227</v>
      </c>
      <c r="L71" s="101">
        <f t="shared" si="25"/>
        <v>7.5833333333333334E-3</v>
      </c>
      <c r="M71" s="101">
        <f t="shared" si="26"/>
        <v>300</v>
      </c>
      <c r="N71" s="103">
        <f t="shared" si="45"/>
        <v>61</v>
      </c>
      <c r="O71" s="107">
        <f t="shared" si="46"/>
        <v>84605.481648239365</v>
      </c>
      <c r="P71" s="107">
        <f t="shared" si="47"/>
        <v>13802.713488330948</v>
      </c>
      <c r="Q71" s="107">
        <f t="shared" si="48"/>
        <v>13802.713488330948</v>
      </c>
      <c r="R71" s="107">
        <f t="shared" si="49"/>
        <v>9322826.0548512395</v>
      </c>
      <c r="S71" s="117"/>
      <c r="T71" s="117"/>
      <c r="U71" s="117"/>
      <c r="V71" s="117"/>
      <c r="W71" s="117"/>
      <c r="X71" s="117"/>
      <c r="Y71" s="117"/>
      <c r="Z71" s="117"/>
      <c r="AA71" s="117"/>
      <c r="AG71" s="112"/>
      <c r="AH71" s="112"/>
      <c r="AI71" s="112"/>
      <c r="AJ71" s="112"/>
      <c r="AK71" s="112"/>
      <c r="AL71" s="112"/>
      <c r="AM71" s="112"/>
      <c r="AN71" s="112"/>
      <c r="AO71" s="112"/>
      <c r="AP71" s="112"/>
      <c r="AQ71" s="112"/>
      <c r="AR71" s="112"/>
      <c r="AS71" s="110">
        <f t="shared" si="28"/>
        <v>239</v>
      </c>
      <c r="AT71" s="117">
        <f t="shared" si="27"/>
        <v>9266560.5274642017</v>
      </c>
      <c r="AU71" s="101" t="str">
        <f t="shared" si="23"/>
        <v/>
      </c>
    </row>
    <row r="72" spans="1:47">
      <c r="A72" s="101">
        <v>63</v>
      </c>
      <c r="B72" s="105">
        <f t="shared" si="24"/>
        <v>84605.481648239365</v>
      </c>
      <c r="C72" s="106">
        <f t="shared" si="43"/>
        <v>70592.633253457636</v>
      </c>
      <c r="D72" s="105">
        <f t="shared" si="21"/>
        <v>14012.848394781729</v>
      </c>
      <c r="E72" s="105">
        <f t="shared" si="44"/>
        <v>9294905.8223908413</v>
      </c>
      <c r="L72" s="101">
        <f t="shared" si="25"/>
        <v>7.5833333333333334E-3</v>
      </c>
      <c r="M72" s="101">
        <f t="shared" si="26"/>
        <v>300</v>
      </c>
      <c r="N72" s="103">
        <f t="shared" si="45"/>
        <v>62</v>
      </c>
      <c r="O72" s="107">
        <f t="shared" si="46"/>
        <v>84605.481648239365</v>
      </c>
      <c r="P72" s="107">
        <f t="shared" si="47"/>
        <v>13907.384065617458</v>
      </c>
      <c r="Q72" s="107">
        <f t="shared" si="48"/>
        <v>13907.384065617458</v>
      </c>
      <c r="R72" s="107">
        <f t="shared" si="49"/>
        <v>9308918.6707856227</v>
      </c>
      <c r="S72" s="117"/>
      <c r="T72" s="117"/>
      <c r="U72" s="117"/>
      <c r="V72" s="117"/>
      <c r="W72" s="117"/>
      <c r="X72" s="117"/>
      <c r="Y72" s="117"/>
      <c r="Z72" s="117"/>
      <c r="AA72" s="117"/>
      <c r="AG72" s="112"/>
      <c r="AH72" s="112"/>
      <c r="AI72" s="112"/>
      <c r="AJ72" s="112"/>
      <c r="AK72" s="112"/>
      <c r="AL72" s="112"/>
      <c r="AM72" s="112"/>
      <c r="AN72" s="112"/>
      <c r="AO72" s="112"/>
      <c r="AP72" s="112"/>
      <c r="AQ72" s="112"/>
      <c r="AR72" s="112"/>
      <c r="AS72" s="110">
        <f t="shared" si="28"/>
        <v>238</v>
      </c>
      <c r="AT72" s="117">
        <f t="shared" si="27"/>
        <v>9266560.5274642017</v>
      </c>
      <c r="AU72" s="101" t="str">
        <f t="shared" si="23"/>
        <v/>
      </c>
    </row>
    <row r="73" spans="1:47">
      <c r="A73" s="101">
        <v>64</v>
      </c>
      <c r="B73" s="105">
        <f t="shared" si="24"/>
        <v>84605.481648239365</v>
      </c>
      <c r="C73" s="106">
        <f t="shared" si="43"/>
        <v>70486.369153130552</v>
      </c>
      <c r="D73" s="105">
        <f t="shared" si="21"/>
        <v>14119.112495108813</v>
      </c>
      <c r="E73" s="105">
        <f t="shared" si="44"/>
        <v>9280786.7098957319</v>
      </c>
      <c r="L73" s="101">
        <f t="shared" si="25"/>
        <v>7.5833333333333334E-3</v>
      </c>
      <c r="M73" s="101">
        <f t="shared" si="26"/>
        <v>300</v>
      </c>
      <c r="N73" s="103">
        <f t="shared" si="45"/>
        <v>63</v>
      </c>
      <c r="O73" s="107">
        <f t="shared" si="46"/>
        <v>84605.481648239365</v>
      </c>
      <c r="P73" s="107">
        <f t="shared" si="47"/>
        <v>14012.848394781729</v>
      </c>
      <c r="Q73" s="107">
        <f t="shared" si="48"/>
        <v>14012.848394781729</v>
      </c>
      <c r="R73" s="107">
        <f t="shared" si="49"/>
        <v>9294905.8223908413</v>
      </c>
      <c r="S73" s="117"/>
      <c r="T73" s="117"/>
      <c r="U73" s="117"/>
      <c r="V73" s="117"/>
      <c r="W73" s="117"/>
      <c r="X73" s="117"/>
      <c r="Y73" s="117"/>
      <c r="Z73" s="117"/>
      <c r="AA73" s="117"/>
      <c r="AG73" s="112"/>
      <c r="AN73" s="112"/>
      <c r="AO73" s="112"/>
      <c r="AP73" s="112"/>
      <c r="AQ73" s="112"/>
      <c r="AR73" s="112"/>
      <c r="AS73" s="110">
        <f t="shared" si="28"/>
        <v>237</v>
      </c>
      <c r="AT73" s="117">
        <f t="shared" si="27"/>
        <v>9266560.5274642017</v>
      </c>
      <c r="AU73" s="101" t="str">
        <f t="shared" si="23"/>
        <v/>
      </c>
    </row>
    <row r="74" spans="1:47">
      <c r="A74" s="101">
        <v>65</v>
      </c>
      <c r="B74" s="105">
        <f t="shared" si="24"/>
        <v>84605.481648239365</v>
      </c>
      <c r="C74" s="106">
        <f t="shared" ref="C74:C137" si="51">E73*L74</f>
        <v>70379.299216709303</v>
      </c>
      <c r="D74" s="105">
        <f t="shared" si="21"/>
        <v>14226.182431530062</v>
      </c>
      <c r="E74" s="105">
        <f t="shared" ref="E74" si="52">E73-D74</f>
        <v>9266560.5274642017</v>
      </c>
      <c r="L74" s="101">
        <f t="shared" si="25"/>
        <v>7.5833333333333334E-3</v>
      </c>
      <c r="M74" s="101">
        <f t="shared" si="26"/>
        <v>300</v>
      </c>
      <c r="N74" s="103">
        <f t="shared" ref="N74" si="53">IF(A73&gt;M74,"",A73)</f>
        <v>64</v>
      </c>
      <c r="O74" s="107">
        <f t="shared" si="46"/>
        <v>84605.481648239365</v>
      </c>
      <c r="P74" s="107">
        <f t="shared" si="47"/>
        <v>14119.112495108813</v>
      </c>
      <c r="Q74" s="107">
        <f t="shared" ref="Q74:Q137" si="54">IF(A73&gt;M74,"",D73)</f>
        <v>14119.112495108813</v>
      </c>
      <c r="R74" s="107">
        <f t="shared" ref="R74:R137" si="55">IF(A73&gt;M74,"",E73)</f>
        <v>9280786.7098957319</v>
      </c>
      <c r="S74" s="117"/>
      <c r="T74" s="117"/>
      <c r="U74" s="117"/>
      <c r="V74" s="117"/>
      <c r="W74" s="117"/>
      <c r="X74" s="117"/>
      <c r="Y74" s="117"/>
      <c r="Z74" s="117"/>
      <c r="AA74" s="117"/>
      <c r="AG74" s="112"/>
      <c r="AN74" s="112"/>
      <c r="AO74" s="112"/>
      <c r="AP74" s="112"/>
      <c r="AQ74" s="112"/>
      <c r="AR74" s="112"/>
      <c r="AS74" s="110">
        <f t="shared" si="28"/>
        <v>236</v>
      </c>
      <c r="AT74" s="117">
        <f t="shared" si="27"/>
        <v>9266560.5274642017</v>
      </c>
      <c r="AU74" s="101" t="str">
        <f t="shared" si="23"/>
        <v/>
      </c>
    </row>
    <row r="75" spans="1:47">
      <c r="A75" s="101">
        <v>66</v>
      </c>
      <c r="B75" s="105">
        <f t="shared" si="24"/>
        <v>84605.481648239365</v>
      </c>
      <c r="C75" s="106">
        <f t="shared" si="51"/>
        <v>70271.41733327019</v>
      </c>
      <c r="D75" s="105">
        <f t="shared" ref="D75:D138" si="56">B75-C75</f>
        <v>14334.064314969175</v>
      </c>
      <c r="E75" s="105">
        <f t="shared" ref="E75:E138" si="57">E74-D75</f>
        <v>9252226.4631492328</v>
      </c>
      <c r="L75" s="101">
        <f t="shared" si="25"/>
        <v>7.5833333333333334E-3</v>
      </c>
      <c r="M75" s="101">
        <f t="shared" si="26"/>
        <v>300</v>
      </c>
      <c r="N75" s="103">
        <f t="shared" ref="N75:N138" si="58">IF(A74&gt;M75,"",A74)</f>
        <v>65</v>
      </c>
      <c r="O75" s="107">
        <f t="shared" ref="O75:O138" si="59">IF(A74&gt;M75,"",B74)</f>
        <v>84605.481648239365</v>
      </c>
      <c r="P75" s="107">
        <f t="shared" ref="P75:P138" si="60">IF(A74&gt;M75,"",D74)</f>
        <v>14226.182431530062</v>
      </c>
      <c r="Q75" s="107">
        <f t="shared" si="54"/>
        <v>14226.182431530062</v>
      </c>
      <c r="R75" s="107">
        <f t="shared" si="55"/>
        <v>9266560.5274642017</v>
      </c>
      <c r="S75" s="117"/>
      <c r="T75" s="117"/>
      <c r="U75" s="117"/>
      <c r="V75" s="117"/>
      <c r="W75" s="117"/>
      <c r="X75" s="117"/>
      <c r="Y75" s="117"/>
      <c r="Z75" s="117"/>
      <c r="AA75" s="117"/>
      <c r="AG75" s="112"/>
      <c r="AN75" s="112"/>
      <c r="AO75" s="112"/>
      <c r="AP75" s="112"/>
      <c r="AQ75" s="112"/>
      <c r="AR75" s="112"/>
      <c r="AS75" s="110">
        <f t="shared" si="28"/>
        <v>235</v>
      </c>
      <c r="AT75" s="117">
        <f t="shared" si="27"/>
        <v>9266560.5274642017</v>
      </c>
      <c r="AU75" s="101">
        <f t="shared" ref="AU75:AU138" si="61">IF(AT75=R75,N75,"")</f>
        <v>65</v>
      </c>
    </row>
    <row r="76" spans="1:47" ht="18.95" customHeight="1">
      <c r="A76" s="101">
        <v>67</v>
      </c>
      <c r="B76" s="105">
        <f t="shared" ref="B76:B139" si="62">B75</f>
        <v>84605.481648239365</v>
      </c>
      <c r="C76" s="106">
        <f t="shared" si="51"/>
        <v>70162.717345548343</v>
      </c>
      <c r="D76" s="105">
        <f t="shared" si="56"/>
        <v>14442.764302691023</v>
      </c>
      <c r="E76" s="105">
        <f t="shared" si="57"/>
        <v>9237783.6988465413</v>
      </c>
      <c r="L76" s="101">
        <f t="shared" ref="L76:L139" si="63">L75</f>
        <v>7.5833333333333334E-3</v>
      </c>
      <c r="M76" s="101">
        <f t="shared" ref="M76:M139" si="64">M75</f>
        <v>300</v>
      </c>
      <c r="N76" s="103">
        <f t="shared" si="58"/>
        <v>66</v>
      </c>
      <c r="O76" s="107">
        <f t="shared" si="59"/>
        <v>84605.481648239365</v>
      </c>
      <c r="P76" s="107">
        <f t="shared" si="60"/>
        <v>14334.064314969175</v>
      </c>
      <c r="Q76" s="107">
        <f t="shared" si="54"/>
        <v>14334.064314969175</v>
      </c>
      <c r="R76" s="107">
        <f t="shared" si="55"/>
        <v>9252226.4631492328</v>
      </c>
      <c r="S76" s="117"/>
      <c r="T76" s="117"/>
      <c r="U76" s="117"/>
      <c r="V76" s="117"/>
      <c r="W76" s="117"/>
      <c r="X76" s="117"/>
      <c r="Y76" s="117"/>
      <c r="Z76" s="117"/>
      <c r="AA76" s="117"/>
      <c r="AG76" s="112"/>
      <c r="AN76" s="112"/>
      <c r="AO76" s="112"/>
      <c r="AP76" s="112"/>
      <c r="AQ76" s="112"/>
      <c r="AR76" s="112"/>
      <c r="AS76" s="110">
        <f t="shared" ref="AS76:AS139" si="65">AS75-1</f>
        <v>234</v>
      </c>
      <c r="AT76" s="117">
        <f t="shared" si="27"/>
        <v>9266560.5274642017</v>
      </c>
      <c r="AU76" s="101" t="str">
        <f t="shared" si="61"/>
        <v/>
      </c>
    </row>
    <row r="77" spans="1:47" ht="18.95" customHeight="1">
      <c r="A77" s="101">
        <v>68</v>
      </c>
      <c r="B77" s="105">
        <f t="shared" si="62"/>
        <v>84605.481648239365</v>
      </c>
      <c r="C77" s="106">
        <f t="shared" si="51"/>
        <v>70053.193049586276</v>
      </c>
      <c r="D77" s="105">
        <f t="shared" si="56"/>
        <v>14552.288598653089</v>
      </c>
      <c r="E77" s="105">
        <f t="shared" si="57"/>
        <v>9223231.4102478884</v>
      </c>
      <c r="L77" s="101">
        <f t="shared" si="63"/>
        <v>7.5833333333333334E-3</v>
      </c>
      <c r="M77" s="101">
        <f t="shared" si="64"/>
        <v>300</v>
      </c>
      <c r="N77" s="103">
        <f t="shared" si="58"/>
        <v>67</v>
      </c>
      <c r="O77" s="107">
        <f t="shared" si="59"/>
        <v>84605.481648239365</v>
      </c>
      <c r="P77" s="107">
        <f t="shared" si="60"/>
        <v>14442.764302691023</v>
      </c>
      <c r="Q77" s="107">
        <f t="shared" si="54"/>
        <v>14442.764302691023</v>
      </c>
      <c r="R77" s="107">
        <f t="shared" si="55"/>
        <v>9237783.6988465413</v>
      </c>
      <c r="S77" s="117"/>
      <c r="T77" s="117"/>
      <c r="U77" s="117"/>
      <c r="V77" s="117"/>
      <c r="W77" s="117"/>
      <c r="X77" s="117"/>
      <c r="Y77" s="117"/>
      <c r="Z77" s="117"/>
      <c r="AA77" s="117"/>
      <c r="AF77" s="101" t="s">
        <v>87</v>
      </c>
      <c r="AG77" s="112"/>
      <c r="AN77" s="112"/>
      <c r="AO77" s="112"/>
      <c r="AP77" s="112"/>
      <c r="AQ77" s="112"/>
      <c r="AR77" s="112"/>
      <c r="AS77" s="110">
        <f t="shared" si="65"/>
        <v>233</v>
      </c>
      <c r="AT77" s="117">
        <f t="shared" ref="AT77:AT140" si="66">AT76</f>
        <v>9266560.5274642017</v>
      </c>
      <c r="AU77" s="101" t="str">
        <f t="shared" si="61"/>
        <v/>
      </c>
    </row>
    <row r="78" spans="1:47" ht="18.95" customHeight="1">
      <c r="A78" s="101">
        <v>69</v>
      </c>
      <c r="B78" s="105">
        <f t="shared" si="62"/>
        <v>84605.481648239365</v>
      </c>
      <c r="C78" s="106">
        <f t="shared" si="51"/>
        <v>69942.838194379816</v>
      </c>
      <c r="D78" s="105">
        <f t="shared" si="56"/>
        <v>14662.643453859549</v>
      </c>
      <c r="E78" s="105">
        <f t="shared" si="57"/>
        <v>9208568.7667940296</v>
      </c>
      <c r="L78" s="101">
        <f t="shared" si="63"/>
        <v>7.5833333333333334E-3</v>
      </c>
      <c r="M78" s="101">
        <f t="shared" si="64"/>
        <v>300</v>
      </c>
      <c r="N78" s="103">
        <f t="shared" si="58"/>
        <v>68</v>
      </c>
      <c r="O78" s="107">
        <f t="shared" si="59"/>
        <v>84605.481648239365</v>
      </c>
      <c r="P78" s="107">
        <f t="shared" si="60"/>
        <v>14552.288598653089</v>
      </c>
      <c r="Q78" s="107">
        <f t="shared" si="54"/>
        <v>14552.288598653089</v>
      </c>
      <c r="R78" s="107">
        <f t="shared" si="55"/>
        <v>9223231.4102478884</v>
      </c>
      <c r="S78" s="117"/>
      <c r="T78" s="117"/>
      <c r="U78" s="117"/>
      <c r="V78" s="117"/>
      <c r="W78" s="117"/>
      <c r="X78" s="117"/>
      <c r="Y78" s="117"/>
      <c r="Z78" s="117"/>
      <c r="AA78" s="117"/>
      <c r="AG78" s="112"/>
      <c r="AN78" s="112"/>
      <c r="AO78" s="112"/>
      <c r="AP78" s="112"/>
      <c r="AQ78" s="112"/>
      <c r="AR78" s="112"/>
      <c r="AS78" s="110">
        <f t="shared" si="65"/>
        <v>232</v>
      </c>
      <c r="AT78" s="117">
        <f t="shared" si="66"/>
        <v>9266560.5274642017</v>
      </c>
      <c r="AU78" s="101" t="str">
        <f t="shared" si="61"/>
        <v/>
      </c>
    </row>
    <row r="79" spans="1:47" ht="18.95" customHeight="1">
      <c r="A79" s="101">
        <v>70</v>
      </c>
      <c r="B79" s="105">
        <f t="shared" si="62"/>
        <v>84605.481648239365</v>
      </c>
      <c r="C79" s="106">
        <f t="shared" si="51"/>
        <v>69831.646481521399</v>
      </c>
      <c r="D79" s="105">
        <f t="shared" si="56"/>
        <v>14773.835166717967</v>
      </c>
      <c r="E79" s="105">
        <f t="shared" si="57"/>
        <v>9193794.9316273108</v>
      </c>
      <c r="L79" s="101">
        <f t="shared" si="63"/>
        <v>7.5833333333333334E-3</v>
      </c>
      <c r="M79" s="101">
        <f t="shared" si="64"/>
        <v>300</v>
      </c>
      <c r="N79" s="103">
        <f t="shared" si="58"/>
        <v>69</v>
      </c>
      <c r="O79" s="107">
        <f t="shared" si="59"/>
        <v>84605.481648239365</v>
      </c>
      <c r="P79" s="107">
        <f t="shared" si="60"/>
        <v>14662.643453859549</v>
      </c>
      <c r="Q79" s="107">
        <f t="shared" si="54"/>
        <v>14662.643453859549</v>
      </c>
      <c r="R79" s="107">
        <f t="shared" si="55"/>
        <v>9208568.7667940296</v>
      </c>
      <c r="S79" s="117"/>
      <c r="T79" s="117"/>
      <c r="U79" s="117"/>
      <c r="V79" s="117"/>
      <c r="W79" s="117"/>
      <c r="X79" s="117"/>
      <c r="Y79" s="117"/>
      <c r="Z79" s="117"/>
      <c r="AA79" s="117"/>
      <c r="AG79" s="112"/>
      <c r="AN79" s="112"/>
      <c r="AO79" s="112"/>
      <c r="AP79" s="112"/>
      <c r="AQ79" s="112"/>
      <c r="AR79" s="112"/>
      <c r="AS79" s="110">
        <f t="shared" si="65"/>
        <v>231</v>
      </c>
      <c r="AT79" s="117">
        <f t="shared" si="66"/>
        <v>9266560.5274642017</v>
      </c>
      <c r="AU79" s="101" t="str">
        <f t="shared" si="61"/>
        <v/>
      </c>
    </row>
    <row r="80" spans="1:47" ht="18.95" customHeight="1">
      <c r="A80" s="101">
        <v>71</v>
      </c>
      <c r="B80" s="105">
        <f t="shared" si="62"/>
        <v>84605.481648239365</v>
      </c>
      <c r="C80" s="106">
        <f t="shared" si="51"/>
        <v>69719.611564840437</v>
      </c>
      <c r="D80" s="105">
        <f t="shared" si="56"/>
        <v>14885.870083398928</v>
      </c>
      <c r="E80" s="105">
        <f t="shared" si="57"/>
        <v>9178909.0615439117</v>
      </c>
      <c r="L80" s="101">
        <f t="shared" si="63"/>
        <v>7.5833333333333334E-3</v>
      </c>
      <c r="M80" s="101">
        <f t="shared" si="64"/>
        <v>300</v>
      </c>
      <c r="N80" s="103">
        <f t="shared" si="58"/>
        <v>70</v>
      </c>
      <c r="O80" s="107">
        <f t="shared" si="59"/>
        <v>84605.481648239365</v>
      </c>
      <c r="P80" s="107">
        <f t="shared" si="60"/>
        <v>14773.835166717967</v>
      </c>
      <c r="Q80" s="107">
        <f t="shared" si="54"/>
        <v>14773.835166717967</v>
      </c>
      <c r="R80" s="107">
        <f t="shared" si="55"/>
        <v>9193794.9316273108</v>
      </c>
      <c r="S80" s="117"/>
      <c r="T80" s="117"/>
      <c r="U80" s="117"/>
      <c r="V80" s="117"/>
      <c r="W80" s="117"/>
      <c r="X80" s="117"/>
      <c r="Y80" s="117"/>
      <c r="Z80" s="117"/>
      <c r="AA80" s="117"/>
      <c r="AG80" s="112"/>
      <c r="AN80" s="112"/>
      <c r="AO80" s="112"/>
      <c r="AP80" s="112"/>
      <c r="AQ80" s="112"/>
      <c r="AR80" s="112"/>
      <c r="AS80" s="110">
        <f t="shared" si="65"/>
        <v>230</v>
      </c>
      <c r="AT80" s="117">
        <f t="shared" si="66"/>
        <v>9266560.5274642017</v>
      </c>
      <c r="AU80" s="101" t="str">
        <f t="shared" si="61"/>
        <v/>
      </c>
    </row>
    <row r="81" spans="1:47" ht="18.95" customHeight="1">
      <c r="A81" s="101">
        <v>72</v>
      </c>
      <c r="B81" s="105">
        <f t="shared" si="62"/>
        <v>84605.481648239365</v>
      </c>
      <c r="C81" s="106">
        <f t="shared" si="51"/>
        <v>69606.727050041329</v>
      </c>
      <c r="D81" s="105">
        <f t="shared" si="56"/>
        <v>14998.754598198037</v>
      </c>
      <c r="E81" s="105">
        <f t="shared" si="57"/>
        <v>9163910.3069457132</v>
      </c>
      <c r="L81" s="101">
        <f t="shared" si="63"/>
        <v>7.5833333333333334E-3</v>
      </c>
      <c r="M81" s="101">
        <f t="shared" si="64"/>
        <v>300</v>
      </c>
      <c r="N81" s="103">
        <f t="shared" si="58"/>
        <v>71</v>
      </c>
      <c r="O81" s="107">
        <f t="shared" si="59"/>
        <v>84605.481648239365</v>
      </c>
      <c r="P81" s="107">
        <f t="shared" si="60"/>
        <v>14885.870083398928</v>
      </c>
      <c r="Q81" s="107">
        <f t="shared" si="54"/>
        <v>14885.870083398928</v>
      </c>
      <c r="R81" s="107">
        <f t="shared" si="55"/>
        <v>9178909.0615439117</v>
      </c>
      <c r="S81" s="117"/>
      <c r="T81" s="117"/>
      <c r="U81" s="117"/>
      <c r="V81" s="117"/>
      <c r="W81" s="117"/>
      <c r="X81" s="117"/>
      <c r="Y81" s="117"/>
      <c r="Z81" s="117"/>
      <c r="AA81" s="117"/>
      <c r="AG81" s="112"/>
      <c r="AN81" s="112"/>
      <c r="AO81" s="112"/>
      <c r="AP81" s="112"/>
      <c r="AQ81" s="112"/>
      <c r="AR81" s="112"/>
      <c r="AS81" s="110">
        <f t="shared" si="65"/>
        <v>229</v>
      </c>
      <c r="AT81" s="117">
        <f t="shared" si="66"/>
        <v>9266560.5274642017</v>
      </c>
      <c r="AU81" s="101" t="str">
        <f t="shared" si="61"/>
        <v/>
      </c>
    </row>
    <row r="82" spans="1:47" ht="18.95" customHeight="1">
      <c r="A82" s="101">
        <v>73</v>
      </c>
      <c r="B82" s="105">
        <f t="shared" si="62"/>
        <v>84605.481648239365</v>
      </c>
      <c r="C82" s="106">
        <f t="shared" si="51"/>
        <v>69492.986494338329</v>
      </c>
      <c r="D82" s="105">
        <f t="shared" si="56"/>
        <v>15112.495153901036</v>
      </c>
      <c r="E82" s="105">
        <f t="shared" si="57"/>
        <v>9148797.811791813</v>
      </c>
      <c r="L82" s="101">
        <f t="shared" si="63"/>
        <v>7.5833333333333334E-3</v>
      </c>
      <c r="M82" s="101">
        <f t="shared" si="64"/>
        <v>300</v>
      </c>
      <c r="N82" s="103">
        <f t="shared" si="58"/>
        <v>72</v>
      </c>
      <c r="O82" s="107">
        <f t="shared" si="59"/>
        <v>84605.481648239365</v>
      </c>
      <c r="P82" s="107">
        <f t="shared" si="60"/>
        <v>14998.754598198037</v>
      </c>
      <c r="Q82" s="107">
        <f t="shared" si="54"/>
        <v>14998.754598198037</v>
      </c>
      <c r="R82" s="107">
        <f t="shared" si="55"/>
        <v>9163910.3069457132</v>
      </c>
      <c r="S82" s="117"/>
      <c r="T82" s="117"/>
      <c r="U82" s="117"/>
      <c r="V82" s="117"/>
      <c r="W82" s="117"/>
      <c r="X82" s="117"/>
      <c r="Y82" s="117"/>
      <c r="Z82" s="117"/>
      <c r="AA82" s="117"/>
      <c r="AG82" s="112"/>
      <c r="AN82" s="112"/>
      <c r="AO82" s="112"/>
      <c r="AP82" s="112"/>
      <c r="AQ82" s="112"/>
      <c r="AR82" s="112"/>
      <c r="AS82" s="110">
        <f t="shared" si="65"/>
        <v>228</v>
      </c>
      <c r="AT82" s="117">
        <f t="shared" si="66"/>
        <v>9266560.5274642017</v>
      </c>
      <c r="AU82" s="101" t="str">
        <f t="shared" si="61"/>
        <v/>
      </c>
    </row>
    <row r="83" spans="1:47" ht="18.95" customHeight="1">
      <c r="A83" s="101">
        <v>74</v>
      </c>
      <c r="B83" s="105">
        <f t="shared" si="62"/>
        <v>84605.481648239365</v>
      </c>
      <c r="C83" s="106">
        <f t="shared" si="51"/>
        <v>69378.383406087916</v>
      </c>
      <c r="D83" s="105">
        <f t="shared" si="56"/>
        <v>15227.098242151449</v>
      </c>
      <c r="E83" s="105">
        <f t="shared" si="57"/>
        <v>9133570.7135496624</v>
      </c>
      <c r="L83" s="101">
        <f t="shared" si="63"/>
        <v>7.5833333333333334E-3</v>
      </c>
      <c r="M83" s="101">
        <f t="shared" si="64"/>
        <v>300</v>
      </c>
      <c r="N83" s="103">
        <f t="shared" si="58"/>
        <v>73</v>
      </c>
      <c r="O83" s="107">
        <f t="shared" si="59"/>
        <v>84605.481648239365</v>
      </c>
      <c r="P83" s="107">
        <f t="shared" si="60"/>
        <v>15112.495153901036</v>
      </c>
      <c r="Q83" s="107">
        <f t="shared" si="54"/>
        <v>15112.495153901036</v>
      </c>
      <c r="R83" s="107">
        <f t="shared" si="55"/>
        <v>9148797.811791813</v>
      </c>
      <c r="S83" s="117"/>
      <c r="T83" s="117"/>
      <c r="U83" s="117"/>
      <c r="V83" s="117"/>
      <c r="W83" s="117"/>
      <c r="X83" s="117"/>
      <c r="Y83" s="117"/>
      <c r="Z83" s="117"/>
      <c r="AA83" s="117"/>
      <c r="AF83" s="101">
        <f>AU312-AU311</f>
        <v>235</v>
      </c>
      <c r="AG83" s="112"/>
      <c r="AN83" s="112"/>
      <c r="AO83" s="112"/>
      <c r="AP83" s="112"/>
      <c r="AQ83" s="112"/>
      <c r="AR83" s="112"/>
      <c r="AS83" s="110">
        <f t="shared" si="65"/>
        <v>227</v>
      </c>
      <c r="AT83" s="117">
        <f t="shared" si="66"/>
        <v>9266560.5274642017</v>
      </c>
      <c r="AU83" s="101" t="str">
        <f t="shared" si="61"/>
        <v/>
      </c>
    </row>
    <row r="84" spans="1:47" ht="18.95" customHeight="1">
      <c r="A84" s="101">
        <v>75</v>
      </c>
      <c r="B84" s="105">
        <f t="shared" si="62"/>
        <v>84605.481648239365</v>
      </c>
      <c r="C84" s="106">
        <f t="shared" si="51"/>
        <v>69262.911244418268</v>
      </c>
      <c r="D84" s="105">
        <f t="shared" si="56"/>
        <v>15342.570403821097</v>
      </c>
      <c r="E84" s="105">
        <f t="shared" si="57"/>
        <v>9118228.1431458406</v>
      </c>
      <c r="L84" s="101">
        <f t="shared" si="63"/>
        <v>7.5833333333333334E-3</v>
      </c>
      <c r="M84" s="101">
        <f t="shared" si="64"/>
        <v>300</v>
      </c>
      <c r="N84" s="103">
        <f t="shared" si="58"/>
        <v>74</v>
      </c>
      <c r="O84" s="107">
        <f t="shared" si="59"/>
        <v>84605.481648239365</v>
      </c>
      <c r="P84" s="107">
        <f t="shared" si="60"/>
        <v>15227.098242151449</v>
      </c>
      <c r="Q84" s="107">
        <f t="shared" si="54"/>
        <v>15227.098242151449</v>
      </c>
      <c r="R84" s="107">
        <f t="shared" si="55"/>
        <v>9133570.7135496624</v>
      </c>
      <c r="S84" s="117"/>
      <c r="T84" s="117"/>
      <c r="U84" s="117"/>
      <c r="V84" s="117"/>
      <c r="W84" s="117"/>
      <c r="X84" s="117"/>
      <c r="Y84" s="117"/>
      <c r="Z84" s="117"/>
      <c r="AA84" s="117"/>
      <c r="AG84" s="112"/>
      <c r="AN84" s="112"/>
      <c r="AO84" s="112"/>
      <c r="AP84" s="112"/>
      <c r="AQ84" s="112"/>
      <c r="AR84" s="112"/>
      <c r="AS84" s="110">
        <f t="shared" si="65"/>
        <v>226</v>
      </c>
      <c r="AT84" s="117">
        <f t="shared" si="66"/>
        <v>9266560.5274642017</v>
      </c>
      <c r="AU84" s="101" t="str">
        <f t="shared" si="61"/>
        <v/>
      </c>
    </row>
    <row r="85" spans="1:47" ht="18.95" customHeight="1">
      <c r="A85" s="101">
        <v>76</v>
      </c>
      <c r="B85" s="105">
        <f t="shared" si="62"/>
        <v>84605.481648239365</v>
      </c>
      <c r="C85" s="106">
        <f t="shared" si="51"/>
        <v>69146.563418855963</v>
      </c>
      <c r="D85" s="105">
        <f t="shared" si="56"/>
        <v>15458.918229383402</v>
      </c>
      <c r="E85" s="105">
        <f t="shared" si="57"/>
        <v>9102769.2249164581</v>
      </c>
      <c r="L85" s="101">
        <f t="shared" si="63"/>
        <v>7.5833333333333334E-3</v>
      </c>
      <c r="M85" s="101">
        <f t="shared" si="64"/>
        <v>300</v>
      </c>
      <c r="N85" s="103">
        <f t="shared" si="58"/>
        <v>75</v>
      </c>
      <c r="O85" s="107">
        <f t="shared" si="59"/>
        <v>84605.481648239365</v>
      </c>
      <c r="P85" s="107">
        <f t="shared" si="60"/>
        <v>15342.570403821097</v>
      </c>
      <c r="Q85" s="107">
        <f t="shared" si="54"/>
        <v>15342.570403821097</v>
      </c>
      <c r="R85" s="107">
        <f t="shared" si="55"/>
        <v>9118228.1431458406</v>
      </c>
      <c r="S85" s="117"/>
      <c r="T85" s="117"/>
      <c r="U85" s="117"/>
      <c r="V85" s="117"/>
      <c r="W85" s="117"/>
      <c r="X85" s="117"/>
      <c r="Y85" s="117"/>
      <c r="Z85" s="117"/>
      <c r="AA85" s="117"/>
      <c r="AG85" s="112"/>
      <c r="AN85" s="112"/>
      <c r="AO85" s="112"/>
      <c r="AP85" s="112"/>
      <c r="AQ85" s="112"/>
      <c r="AR85" s="112"/>
      <c r="AS85" s="110">
        <f t="shared" si="65"/>
        <v>225</v>
      </c>
      <c r="AT85" s="117">
        <f t="shared" si="66"/>
        <v>9266560.5274642017</v>
      </c>
      <c r="AU85" s="101" t="str">
        <f t="shared" si="61"/>
        <v/>
      </c>
    </row>
    <row r="86" spans="1:47" ht="18.95" customHeight="1">
      <c r="A86" s="101">
        <v>77</v>
      </c>
      <c r="B86" s="105">
        <f t="shared" si="62"/>
        <v>84605.481648239365</v>
      </c>
      <c r="C86" s="106">
        <f t="shared" si="51"/>
        <v>69029.333288949812</v>
      </c>
      <c r="D86" s="105">
        <f t="shared" si="56"/>
        <v>15576.148359289553</v>
      </c>
      <c r="E86" s="105">
        <f t="shared" si="57"/>
        <v>9087193.0765571687</v>
      </c>
      <c r="L86" s="101">
        <f t="shared" si="63"/>
        <v>7.5833333333333334E-3</v>
      </c>
      <c r="M86" s="101">
        <f t="shared" si="64"/>
        <v>300</v>
      </c>
      <c r="N86" s="103">
        <f t="shared" si="58"/>
        <v>76</v>
      </c>
      <c r="O86" s="107">
        <f t="shared" si="59"/>
        <v>84605.481648239365</v>
      </c>
      <c r="P86" s="107">
        <f t="shared" si="60"/>
        <v>15458.918229383402</v>
      </c>
      <c r="Q86" s="107">
        <f t="shared" si="54"/>
        <v>15458.918229383402</v>
      </c>
      <c r="R86" s="107">
        <f t="shared" si="55"/>
        <v>9102769.2249164581</v>
      </c>
      <c r="S86" s="117"/>
      <c r="T86" s="117"/>
      <c r="U86" s="117"/>
      <c r="V86" s="117"/>
      <c r="W86" s="117"/>
      <c r="X86" s="117"/>
      <c r="Y86" s="117"/>
      <c r="Z86" s="117"/>
      <c r="AA86" s="117"/>
      <c r="AG86" s="112"/>
      <c r="AN86" s="112"/>
      <c r="AO86" s="112"/>
      <c r="AP86" s="112"/>
      <c r="AQ86" s="112"/>
      <c r="AR86" s="112"/>
      <c r="AS86" s="110">
        <f t="shared" si="65"/>
        <v>224</v>
      </c>
      <c r="AT86" s="117">
        <f t="shared" si="66"/>
        <v>9266560.5274642017</v>
      </c>
      <c r="AU86" s="101" t="str">
        <f t="shared" si="61"/>
        <v/>
      </c>
    </row>
    <row r="87" spans="1:47" ht="18.95" customHeight="1">
      <c r="A87" s="101">
        <v>78</v>
      </c>
      <c r="B87" s="105">
        <f t="shared" si="62"/>
        <v>84605.481648239365</v>
      </c>
      <c r="C87" s="106">
        <f t="shared" si="51"/>
        <v>68911.214163891869</v>
      </c>
      <c r="D87" s="105">
        <f t="shared" si="56"/>
        <v>15694.267484347496</v>
      </c>
      <c r="E87" s="105">
        <f t="shared" si="57"/>
        <v>9071498.8090728205</v>
      </c>
      <c r="L87" s="101">
        <f t="shared" si="63"/>
        <v>7.5833333333333334E-3</v>
      </c>
      <c r="M87" s="101">
        <f t="shared" si="64"/>
        <v>300</v>
      </c>
      <c r="N87" s="103">
        <f t="shared" si="58"/>
        <v>77</v>
      </c>
      <c r="O87" s="107">
        <f t="shared" si="59"/>
        <v>84605.481648239365</v>
      </c>
      <c r="P87" s="107">
        <f t="shared" si="60"/>
        <v>15576.148359289553</v>
      </c>
      <c r="Q87" s="107">
        <f t="shared" si="54"/>
        <v>15576.148359289553</v>
      </c>
      <c r="R87" s="107">
        <f t="shared" si="55"/>
        <v>9087193.0765571687</v>
      </c>
      <c r="S87" s="117"/>
      <c r="T87" s="117"/>
      <c r="U87" s="117"/>
      <c r="V87" s="117"/>
      <c r="W87" s="117"/>
      <c r="X87" s="117"/>
      <c r="Y87" s="117"/>
      <c r="Z87" s="117"/>
      <c r="AA87" s="117"/>
      <c r="AG87" s="112"/>
      <c r="AN87" s="112"/>
      <c r="AO87" s="112"/>
      <c r="AP87" s="112"/>
      <c r="AQ87" s="112"/>
      <c r="AR87" s="112"/>
      <c r="AS87" s="110">
        <f t="shared" si="65"/>
        <v>223</v>
      </c>
      <c r="AT87" s="117">
        <f t="shared" si="66"/>
        <v>9266560.5274642017</v>
      </c>
      <c r="AU87" s="101" t="str">
        <f t="shared" si="61"/>
        <v/>
      </c>
    </row>
    <row r="88" spans="1:47" ht="18.95" customHeight="1">
      <c r="A88" s="101">
        <v>79</v>
      </c>
      <c r="B88" s="105">
        <f t="shared" si="62"/>
        <v>84605.481648239365</v>
      </c>
      <c r="C88" s="106">
        <f t="shared" si="51"/>
        <v>68792.199302135559</v>
      </c>
      <c r="D88" s="105">
        <f t="shared" si="56"/>
        <v>15813.282346103806</v>
      </c>
      <c r="E88" s="105">
        <f t="shared" si="57"/>
        <v>9055685.5267267171</v>
      </c>
      <c r="L88" s="101">
        <f t="shared" si="63"/>
        <v>7.5833333333333334E-3</v>
      </c>
      <c r="M88" s="101">
        <f t="shared" si="64"/>
        <v>300</v>
      </c>
      <c r="N88" s="103">
        <f t="shared" si="58"/>
        <v>78</v>
      </c>
      <c r="O88" s="107">
        <f t="shared" si="59"/>
        <v>84605.481648239365</v>
      </c>
      <c r="P88" s="107">
        <f t="shared" si="60"/>
        <v>15694.267484347496</v>
      </c>
      <c r="Q88" s="107">
        <f t="shared" si="54"/>
        <v>15694.267484347496</v>
      </c>
      <c r="R88" s="107">
        <f t="shared" si="55"/>
        <v>9071498.8090728205</v>
      </c>
      <c r="S88" s="117"/>
      <c r="T88" s="117"/>
      <c r="U88" s="117"/>
      <c r="V88" s="117"/>
      <c r="W88" s="117"/>
      <c r="X88" s="117"/>
      <c r="Y88" s="117"/>
      <c r="Z88" s="117"/>
      <c r="AA88" s="117"/>
      <c r="AG88" s="112"/>
      <c r="AN88" s="112"/>
      <c r="AO88" s="112"/>
      <c r="AP88" s="112"/>
      <c r="AQ88" s="112"/>
      <c r="AR88" s="112"/>
      <c r="AS88" s="110">
        <f t="shared" si="65"/>
        <v>222</v>
      </c>
      <c r="AT88" s="117">
        <f t="shared" si="66"/>
        <v>9266560.5274642017</v>
      </c>
      <c r="AU88" s="101" t="str">
        <f t="shared" si="61"/>
        <v/>
      </c>
    </row>
    <row r="89" spans="1:47" ht="18.95" customHeight="1">
      <c r="A89" s="101">
        <v>80</v>
      </c>
      <c r="B89" s="105">
        <f t="shared" si="62"/>
        <v>84605.481648239365</v>
      </c>
      <c r="C89" s="106">
        <f t="shared" si="51"/>
        <v>68672.281911010941</v>
      </c>
      <c r="D89" s="105">
        <f t="shared" si="56"/>
        <v>15933.199737228424</v>
      </c>
      <c r="E89" s="105">
        <f t="shared" si="57"/>
        <v>9039752.3269894887</v>
      </c>
      <c r="L89" s="101">
        <f t="shared" si="63"/>
        <v>7.5833333333333334E-3</v>
      </c>
      <c r="M89" s="101">
        <f t="shared" si="64"/>
        <v>300</v>
      </c>
      <c r="N89" s="103">
        <f t="shared" si="58"/>
        <v>79</v>
      </c>
      <c r="O89" s="107">
        <f t="shared" si="59"/>
        <v>84605.481648239365</v>
      </c>
      <c r="P89" s="107">
        <f t="shared" si="60"/>
        <v>15813.282346103806</v>
      </c>
      <c r="Q89" s="107">
        <f t="shared" si="54"/>
        <v>15813.282346103806</v>
      </c>
      <c r="R89" s="107">
        <f t="shared" si="55"/>
        <v>9055685.5267267171</v>
      </c>
      <c r="S89" s="117"/>
      <c r="T89" s="117"/>
      <c r="U89" s="117"/>
      <c r="V89" s="117"/>
      <c r="W89" s="117"/>
      <c r="X89" s="117"/>
      <c r="Y89" s="117"/>
      <c r="Z89" s="117"/>
      <c r="AA89" s="117"/>
      <c r="AG89" s="112"/>
      <c r="AN89" s="112"/>
      <c r="AO89" s="112"/>
      <c r="AP89" s="112"/>
      <c r="AQ89" s="112"/>
      <c r="AR89" s="112"/>
      <c r="AS89" s="110">
        <f t="shared" si="65"/>
        <v>221</v>
      </c>
      <c r="AT89" s="117">
        <f t="shared" si="66"/>
        <v>9266560.5274642017</v>
      </c>
      <c r="AU89" s="101" t="str">
        <f t="shared" si="61"/>
        <v/>
      </c>
    </row>
    <row r="90" spans="1:47" ht="18.95" customHeight="1">
      <c r="A90" s="101">
        <v>81</v>
      </c>
      <c r="B90" s="105">
        <f t="shared" si="62"/>
        <v>84605.481648239365</v>
      </c>
      <c r="C90" s="106">
        <f t="shared" si="51"/>
        <v>68551.455146336957</v>
      </c>
      <c r="D90" s="105">
        <f t="shared" si="56"/>
        <v>16054.026501902408</v>
      </c>
      <c r="E90" s="105">
        <f t="shared" si="57"/>
        <v>9023698.3004875854</v>
      </c>
      <c r="L90" s="101">
        <f t="shared" si="63"/>
        <v>7.5833333333333334E-3</v>
      </c>
      <c r="M90" s="101">
        <f t="shared" si="64"/>
        <v>300</v>
      </c>
      <c r="N90" s="103">
        <f t="shared" si="58"/>
        <v>80</v>
      </c>
      <c r="O90" s="107">
        <f t="shared" si="59"/>
        <v>84605.481648239365</v>
      </c>
      <c r="P90" s="107">
        <f t="shared" si="60"/>
        <v>15933.199737228424</v>
      </c>
      <c r="Q90" s="107">
        <f t="shared" si="54"/>
        <v>15933.199737228424</v>
      </c>
      <c r="R90" s="107">
        <f t="shared" si="55"/>
        <v>9039752.3269894887</v>
      </c>
      <c r="S90" s="117"/>
      <c r="T90" s="117"/>
      <c r="U90" s="117"/>
      <c r="V90" s="117"/>
      <c r="W90" s="117"/>
      <c r="X90" s="117"/>
      <c r="Y90" s="117"/>
      <c r="Z90" s="117"/>
      <c r="AA90" s="117"/>
      <c r="AG90" s="112"/>
      <c r="AN90" s="112"/>
      <c r="AO90" s="112"/>
      <c r="AP90" s="112"/>
      <c r="AQ90" s="112"/>
      <c r="AR90" s="112"/>
      <c r="AS90" s="110">
        <f t="shared" si="65"/>
        <v>220</v>
      </c>
      <c r="AT90" s="117">
        <f t="shared" si="66"/>
        <v>9266560.5274642017</v>
      </c>
      <c r="AU90" s="101" t="str">
        <f t="shared" si="61"/>
        <v/>
      </c>
    </row>
    <row r="91" spans="1:47" ht="18.95" customHeight="1">
      <c r="A91" s="101">
        <v>82</v>
      </c>
      <c r="B91" s="105">
        <f t="shared" si="62"/>
        <v>84605.481648239365</v>
      </c>
      <c r="C91" s="106">
        <f t="shared" si="51"/>
        <v>68429.712112030858</v>
      </c>
      <c r="D91" s="105">
        <f t="shared" si="56"/>
        <v>16175.769536208507</v>
      </c>
      <c r="E91" s="105">
        <f t="shared" si="57"/>
        <v>9007522.530951377</v>
      </c>
      <c r="L91" s="101">
        <f t="shared" si="63"/>
        <v>7.5833333333333334E-3</v>
      </c>
      <c r="M91" s="101">
        <f t="shared" si="64"/>
        <v>300</v>
      </c>
      <c r="N91" s="103">
        <f t="shared" si="58"/>
        <v>81</v>
      </c>
      <c r="O91" s="107">
        <f t="shared" si="59"/>
        <v>84605.481648239365</v>
      </c>
      <c r="P91" s="107">
        <f t="shared" si="60"/>
        <v>16054.026501902408</v>
      </c>
      <c r="Q91" s="107">
        <f t="shared" si="54"/>
        <v>16054.026501902408</v>
      </c>
      <c r="R91" s="107">
        <f t="shared" si="55"/>
        <v>9023698.3004875854</v>
      </c>
      <c r="S91" s="117"/>
      <c r="T91" s="117"/>
      <c r="U91" s="117"/>
      <c r="V91" s="117"/>
      <c r="W91" s="117"/>
      <c r="X91" s="117"/>
      <c r="Y91" s="117"/>
      <c r="Z91" s="117"/>
      <c r="AA91" s="117"/>
      <c r="AF91" s="101" t="s">
        <v>93</v>
      </c>
      <c r="AG91" s="112">
        <f>BB25</f>
        <v>300</v>
      </c>
      <c r="AN91" s="112"/>
      <c r="AO91" s="112"/>
      <c r="AP91" s="112"/>
      <c r="AQ91" s="112"/>
      <c r="AR91" s="112"/>
      <c r="AS91" s="110">
        <f t="shared" si="65"/>
        <v>219</v>
      </c>
      <c r="AT91" s="117">
        <f t="shared" si="66"/>
        <v>9266560.5274642017</v>
      </c>
      <c r="AU91" s="101" t="str">
        <f t="shared" si="61"/>
        <v/>
      </c>
    </row>
    <row r="92" spans="1:47" ht="18.95" customHeight="1">
      <c r="A92" s="101">
        <v>83</v>
      </c>
      <c r="B92" s="105">
        <f t="shared" si="62"/>
        <v>84605.481648239365</v>
      </c>
      <c r="C92" s="106">
        <f t="shared" si="51"/>
        <v>68307.045859714606</v>
      </c>
      <c r="D92" s="105">
        <f t="shared" si="56"/>
        <v>16298.435788524759</v>
      </c>
      <c r="E92" s="105">
        <f t="shared" si="57"/>
        <v>8991224.0951628517</v>
      </c>
      <c r="L92" s="101">
        <f t="shared" si="63"/>
        <v>7.5833333333333334E-3</v>
      </c>
      <c r="M92" s="101">
        <f t="shared" si="64"/>
        <v>300</v>
      </c>
      <c r="N92" s="103">
        <f t="shared" si="58"/>
        <v>82</v>
      </c>
      <c r="O92" s="107">
        <f t="shared" si="59"/>
        <v>84605.481648239365</v>
      </c>
      <c r="P92" s="107">
        <f t="shared" si="60"/>
        <v>16175.769536208507</v>
      </c>
      <c r="Q92" s="107">
        <f t="shared" si="54"/>
        <v>16175.769536208507</v>
      </c>
      <c r="R92" s="107">
        <f t="shared" si="55"/>
        <v>9007522.530951377</v>
      </c>
      <c r="S92" s="117"/>
      <c r="T92" s="117"/>
      <c r="U92" s="117"/>
      <c r="V92" s="117"/>
      <c r="W92" s="117"/>
      <c r="X92" s="117"/>
      <c r="Y92" s="117"/>
      <c r="Z92" s="117"/>
      <c r="AA92" s="117"/>
      <c r="AG92" s="112"/>
      <c r="AN92" s="112"/>
      <c r="AO92" s="112"/>
      <c r="AP92" s="112"/>
      <c r="AQ92" s="112"/>
      <c r="AR92" s="112"/>
      <c r="AS92" s="110">
        <f t="shared" si="65"/>
        <v>218</v>
      </c>
      <c r="AT92" s="117">
        <f t="shared" si="66"/>
        <v>9266560.5274642017</v>
      </c>
      <c r="AU92" s="101" t="str">
        <f t="shared" si="61"/>
        <v/>
      </c>
    </row>
    <row r="93" spans="1:47" ht="18.95" customHeight="1">
      <c r="A93" s="101">
        <v>84</v>
      </c>
      <c r="B93" s="105">
        <f t="shared" si="62"/>
        <v>84605.481648239365</v>
      </c>
      <c r="C93" s="106">
        <f t="shared" si="51"/>
        <v>68183.449388318288</v>
      </c>
      <c r="D93" s="105">
        <f t="shared" si="56"/>
        <v>16422.032259921078</v>
      </c>
      <c r="E93" s="105">
        <f t="shared" si="57"/>
        <v>8974802.0629029311</v>
      </c>
      <c r="L93" s="101">
        <f t="shared" si="63"/>
        <v>7.5833333333333334E-3</v>
      </c>
      <c r="M93" s="101">
        <f t="shared" si="64"/>
        <v>300</v>
      </c>
      <c r="N93" s="103">
        <f t="shared" si="58"/>
        <v>83</v>
      </c>
      <c r="O93" s="107">
        <f t="shared" si="59"/>
        <v>84605.481648239365</v>
      </c>
      <c r="P93" s="107">
        <f t="shared" si="60"/>
        <v>16298.435788524759</v>
      </c>
      <c r="Q93" s="107">
        <f t="shared" si="54"/>
        <v>16298.435788524759</v>
      </c>
      <c r="R93" s="107">
        <f t="shared" si="55"/>
        <v>8991224.0951628517</v>
      </c>
      <c r="S93" s="117"/>
      <c r="T93" s="117"/>
      <c r="U93" s="117"/>
      <c r="V93" s="117"/>
      <c r="W93" s="117"/>
      <c r="X93" s="117"/>
      <c r="Y93" s="117"/>
      <c r="Z93" s="117"/>
      <c r="AA93" s="117"/>
      <c r="AG93" s="112"/>
      <c r="AN93" s="112"/>
      <c r="AO93" s="112"/>
      <c r="AP93" s="112"/>
      <c r="AQ93" s="112"/>
      <c r="AR93" s="112"/>
      <c r="AS93" s="110">
        <f t="shared" si="65"/>
        <v>217</v>
      </c>
      <c r="AT93" s="117">
        <f t="shared" si="66"/>
        <v>9266560.5274642017</v>
      </c>
      <c r="AU93" s="101" t="str">
        <f t="shared" si="61"/>
        <v/>
      </c>
    </row>
    <row r="94" spans="1:47" ht="18.95" customHeight="1">
      <c r="A94" s="101">
        <v>85</v>
      </c>
      <c r="B94" s="105">
        <f t="shared" si="62"/>
        <v>84605.481648239365</v>
      </c>
      <c r="C94" s="106">
        <f t="shared" si="51"/>
        <v>68058.915643680564</v>
      </c>
      <c r="D94" s="105">
        <f t="shared" si="56"/>
        <v>16546.566004558801</v>
      </c>
      <c r="E94" s="105">
        <f t="shared" si="57"/>
        <v>8958255.4968983717</v>
      </c>
      <c r="L94" s="101">
        <f t="shared" si="63"/>
        <v>7.5833333333333334E-3</v>
      </c>
      <c r="M94" s="101">
        <f t="shared" si="64"/>
        <v>300</v>
      </c>
      <c r="N94" s="103">
        <f t="shared" si="58"/>
        <v>84</v>
      </c>
      <c r="O94" s="107">
        <f t="shared" si="59"/>
        <v>84605.481648239365</v>
      </c>
      <c r="P94" s="107">
        <f t="shared" si="60"/>
        <v>16422.032259921078</v>
      </c>
      <c r="Q94" s="107">
        <f t="shared" si="54"/>
        <v>16422.032259921078</v>
      </c>
      <c r="R94" s="107">
        <f t="shared" si="55"/>
        <v>8974802.0629029311</v>
      </c>
      <c r="S94" s="117"/>
      <c r="T94" s="117"/>
      <c r="U94" s="117"/>
      <c r="V94" s="117"/>
      <c r="W94" s="117"/>
      <c r="X94" s="117"/>
      <c r="Y94" s="117"/>
      <c r="Z94" s="117"/>
      <c r="AA94" s="117"/>
      <c r="AG94" s="112"/>
      <c r="AN94" s="112"/>
      <c r="AO94" s="112"/>
      <c r="AP94" s="112"/>
      <c r="AQ94" s="112"/>
      <c r="AR94" s="112"/>
      <c r="AS94" s="110">
        <f t="shared" si="65"/>
        <v>216</v>
      </c>
      <c r="AT94" s="117">
        <f t="shared" si="66"/>
        <v>9266560.5274642017</v>
      </c>
      <c r="AU94" s="101" t="str">
        <f t="shared" si="61"/>
        <v/>
      </c>
    </row>
    <row r="95" spans="1:47" ht="18.95" customHeight="1">
      <c r="A95" s="101">
        <v>86</v>
      </c>
      <c r="B95" s="105">
        <f t="shared" si="62"/>
        <v>84605.481648239365</v>
      </c>
      <c r="C95" s="106">
        <f t="shared" si="51"/>
        <v>67933.437518145991</v>
      </c>
      <c r="D95" s="105">
        <f t="shared" si="56"/>
        <v>16672.044130093374</v>
      </c>
      <c r="E95" s="105">
        <f t="shared" si="57"/>
        <v>8941583.4527682792</v>
      </c>
      <c r="L95" s="101">
        <f t="shared" si="63"/>
        <v>7.5833333333333334E-3</v>
      </c>
      <c r="M95" s="101">
        <f t="shared" si="64"/>
        <v>300</v>
      </c>
      <c r="N95" s="103">
        <f t="shared" si="58"/>
        <v>85</v>
      </c>
      <c r="O95" s="107">
        <f t="shared" si="59"/>
        <v>84605.481648239365</v>
      </c>
      <c r="P95" s="107">
        <f t="shared" si="60"/>
        <v>16546.566004558801</v>
      </c>
      <c r="Q95" s="107">
        <f t="shared" si="54"/>
        <v>16546.566004558801</v>
      </c>
      <c r="R95" s="107">
        <f t="shared" si="55"/>
        <v>8958255.4968983717</v>
      </c>
      <c r="S95" s="117"/>
      <c r="T95" s="117"/>
      <c r="U95" s="117"/>
      <c r="V95" s="117"/>
      <c r="W95" s="117"/>
      <c r="X95" s="117"/>
      <c r="Y95" s="117"/>
      <c r="Z95" s="117"/>
      <c r="AA95" s="117"/>
      <c r="AG95" s="112"/>
      <c r="AN95" s="112"/>
      <c r="AO95" s="112"/>
      <c r="AP95" s="112"/>
      <c r="AQ95" s="112"/>
      <c r="AR95" s="112"/>
      <c r="AS95" s="110">
        <f t="shared" si="65"/>
        <v>215</v>
      </c>
      <c r="AT95" s="117">
        <f t="shared" si="66"/>
        <v>9266560.5274642017</v>
      </c>
      <c r="AU95" s="101" t="str">
        <f t="shared" si="61"/>
        <v/>
      </c>
    </row>
    <row r="96" spans="1:47" ht="18.95" customHeight="1">
      <c r="A96" s="101">
        <v>87</v>
      </c>
      <c r="B96" s="105">
        <f t="shared" si="62"/>
        <v>84605.481648239365</v>
      </c>
      <c r="C96" s="106">
        <f t="shared" si="51"/>
        <v>67807.007850159454</v>
      </c>
      <c r="D96" s="105">
        <f t="shared" si="56"/>
        <v>16798.473798079911</v>
      </c>
      <c r="E96" s="105">
        <f t="shared" si="57"/>
        <v>8924784.9789701998</v>
      </c>
      <c r="L96" s="101">
        <f t="shared" si="63"/>
        <v>7.5833333333333334E-3</v>
      </c>
      <c r="M96" s="101">
        <f t="shared" si="64"/>
        <v>300</v>
      </c>
      <c r="N96" s="103">
        <f t="shared" si="58"/>
        <v>86</v>
      </c>
      <c r="O96" s="107">
        <f t="shared" si="59"/>
        <v>84605.481648239365</v>
      </c>
      <c r="P96" s="107">
        <f t="shared" si="60"/>
        <v>16672.044130093374</v>
      </c>
      <c r="Q96" s="107">
        <f t="shared" si="54"/>
        <v>16672.044130093374</v>
      </c>
      <c r="R96" s="107">
        <f t="shared" si="55"/>
        <v>8941583.4527682792</v>
      </c>
      <c r="S96" s="117"/>
      <c r="T96" s="117"/>
      <c r="U96" s="117"/>
      <c r="V96" s="117"/>
      <c r="W96" s="117"/>
      <c r="X96" s="117"/>
      <c r="Y96" s="117"/>
      <c r="Z96" s="117"/>
      <c r="AA96" s="117"/>
      <c r="AG96" s="112"/>
      <c r="AN96" s="112"/>
      <c r="AO96" s="112"/>
      <c r="AP96" s="112"/>
      <c r="AQ96" s="112"/>
      <c r="AR96" s="112"/>
      <c r="AS96" s="110">
        <f t="shared" si="65"/>
        <v>214</v>
      </c>
      <c r="AT96" s="117">
        <f t="shared" si="66"/>
        <v>9266560.5274642017</v>
      </c>
      <c r="AU96" s="101" t="str">
        <f t="shared" si="61"/>
        <v/>
      </c>
    </row>
    <row r="97" spans="1:47" ht="18.95" customHeight="1">
      <c r="A97" s="101">
        <v>88</v>
      </c>
      <c r="B97" s="105">
        <f t="shared" si="62"/>
        <v>84605.481648239365</v>
      </c>
      <c r="C97" s="106">
        <f t="shared" si="51"/>
        <v>67679.619423857352</v>
      </c>
      <c r="D97" s="105">
        <f t="shared" si="56"/>
        <v>16925.862224382014</v>
      </c>
      <c r="E97" s="105">
        <f t="shared" si="57"/>
        <v>8907859.1167458184</v>
      </c>
      <c r="L97" s="101">
        <f t="shared" si="63"/>
        <v>7.5833333333333334E-3</v>
      </c>
      <c r="M97" s="101">
        <f t="shared" si="64"/>
        <v>300</v>
      </c>
      <c r="N97" s="103">
        <f t="shared" si="58"/>
        <v>87</v>
      </c>
      <c r="O97" s="107">
        <f t="shared" si="59"/>
        <v>84605.481648239365</v>
      </c>
      <c r="P97" s="107">
        <f t="shared" si="60"/>
        <v>16798.473798079911</v>
      </c>
      <c r="Q97" s="107">
        <f t="shared" si="54"/>
        <v>16798.473798079911</v>
      </c>
      <c r="R97" s="107">
        <f t="shared" si="55"/>
        <v>8924784.9789701998</v>
      </c>
      <c r="S97" s="117"/>
      <c r="T97" s="117"/>
      <c r="U97" s="117"/>
      <c r="V97" s="117"/>
      <c r="W97" s="117"/>
      <c r="X97" s="117"/>
      <c r="Y97" s="117"/>
      <c r="Z97" s="117"/>
      <c r="AA97" s="117"/>
      <c r="AG97" s="112"/>
      <c r="AN97" s="112"/>
      <c r="AO97" s="112"/>
      <c r="AP97" s="112"/>
      <c r="AQ97" s="112"/>
      <c r="AR97" s="112"/>
      <c r="AS97" s="110">
        <f t="shared" si="65"/>
        <v>213</v>
      </c>
      <c r="AT97" s="117">
        <f t="shared" si="66"/>
        <v>9266560.5274642017</v>
      </c>
      <c r="AU97" s="101" t="str">
        <f t="shared" si="61"/>
        <v/>
      </c>
    </row>
    <row r="98" spans="1:47" ht="18.95" customHeight="1">
      <c r="A98" s="101">
        <v>89</v>
      </c>
      <c r="B98" s="105">
        <f t="shared" si="62"/>
        <v>84605.481648239365</v>
      </c>
      <c r="C98" s="106">
        <f t="shared" si="51"/>
        <v>67551.264968655785</v>
      </c>
      <c r="D98" s="105">
        <f t="shared" si="56"/>
        <v>17054.21667958358</v>
      </c>
      <c r="E98" s="105">
        <f t="shared" si="57"/>
        <v>8890804.9000662342</v>
      </c>
      <c r="L98" s="101">
        <f t="shared" si="63"/>
        <v>7.5833333333333334E-3</v>
      </c>
      <c r="M98" s="101">
        <f t="shared" si="64"/>
        <v>300</v>
      </c>
      <c r="N98" s="103">
        <f t="shared" si="58"/>
        <v>88</v>
      </c>
      <c r="O98" s="107">
        <f t="shared" si="59"/>
        <v>84605.481648239365</v>
      </c>
      <c r="P98" s="107">
        <f t="shared" si="60"/>
        <v>16925.862224382014</v>
      </c>
      <c r="Q98" s="107">
        <f t="shared" si="54"/>
        <v>16925.862224382014</v>
      </c>
      <c r="R98" s="107">
        <f t="shared" si="55"/>
        <v>8907859.1167458184</v>
      </c>
      <c r="S98" s="117"/>
      <c r="T98" s="117"/>
      <c r="U98" s="117"/>
      <c r="V98" s="117"/>
      <c r="W98" s="117"/>
      <c r="X98" s="117"/>
      <c r="Y98" s="117"/>
      <c r="Z98" s="117"/>
      <c r="AA98" s="117"/>
      <c r="AG98" s="112"/>
      <c r="AN98" s="112"/>
      <c r="AO98" s="112"/>
      <c r="AP98" s="112"/>
      <c r="AQ98" s="112"/>
      <c r="AR98" s="112"/>
      <c r="AS98" s="110">
        <f t="shared" si="65"/>
        <v>212</v>
      </c>
      <c r="AT98" s="117">
        <f t="shared" si="66"/>
        <v>9266560.5274642017</v>
      </c>
      <c r="AU98" s="101" t="str">
        <f t="shared" si="61"/>
        <v/>
      </c>
    </row>
    <row r="99" spans="1:47" ht="18.95" customHeight="1">
      <c r="A99" s="101">
        <v>90</v>
      </c>
      <c r="B99" s="105">
        <f t="shared" si="62"/>
        <v>84605.481648239365</v>
      </c>
      <c r="C99" s="106">
        <f t="shared" si="51"/>
        <v>67421.937158835615</v>
      </c>
      <c r="D99" s="105">
        <f t="shared" si="56"/>
        <v>17183.54448940375</v>
      </c>
      <c r="E99" s="105">
        <f t="shared" si="57"/>
        <v>8873621.35557683</v>
      </c>
      <c r="L99" s="101">
        <f t="shared" si="63"/>
        <v>7.5833333333333334E-3</v>
      </c>
      <c r="M99" s="101">
        <f t="shared" si="64"/>
        <v>300</v>
      </c>
      <c r="N99" s="103">
        <f t="shared" si="58"/>
        <v>89</v>
      </c>
      <c r="O99" s="107">
        <f t="shared" si="59"/>
        <v>84605.481648239365</v>
      </c>
      <c r="P99" s="107">
        <f t="shared" si="60"/>
        <v>17054.21667958358</v>
      </c>
      <c r="Q99" s="107">
        <f t="shared" si="54"/>
        <v>17054.21667958358</v>
      </c>
      <c r="R99" s="107">
        <f t="shared" si="55"/>
        <v>8890804.9000662342</v>
      </c>
      <c r="S99" s="117"/>
      <c r="T99" s="117"/>
      <c r="U99" s="117"/>
      <c r="V99" s="117"/>
      <c r="W99" s="117"/>
      <c r="X99" s="117"/>
      <c r="Y99" s="117"/>
      <c r="Z99" s="117"/>
      <c r="AA99" s="117"/>
      <c r="AG99" s="112"/>
      <c r="AN99" s="112"/>
      <c r="AO99" s="112"/>
      <c r="AP99" s="112"/>
      <c r="AQ99" s="112"/>
      <c r="AR99" s="112"/>
      <c r="AS99" s="110">
        <f t="shared" si="65"/>
        <v>211</v>
      </c>
      <c r="AT99" s="117">
        <f t="shared" si="66"/>
        <v>9266560.5274642017</v>
      </c>
      <c r="AU99" s="101" t="str">
        <f t="shared" si="61"/>
        <v/>
      </c>
    </row>
    <row r="100" spans="1:47" ht="18.95" customHeight="1">
      <c r="A100" s="101">
        <v>91</v>
      </c>
      <c r="B100" s="105">
        <f t="shared" si="62"/>
        <v>84605.481648239365</v>
      </c>
      <c r="C100" s="106">
        <f t="shared" si="51"/>
        <v>67291.628613124296</v>
      </c>
      <c r="D100" s="105">
        <f t="shared" si="56"/>
        <v>17313.853035115069</v>
      </c>
      <c r="E100" s="105">
        <f t="shared" si="57"/>
        <v>8856307.5025417153</v>
      </c>
      <c r="L100" s="101">
        <f t="shared" si="63"/>
        <v>7.5833333333333334E-3</v>
      </c>
      <c r="M100" s="101">
        <f t="shared" si="64"/>
        <v>300</v>
      </c>
      <c r="N100" s="103">
        <f t="shared" si="58"/>
        <v>90</v>
      </c>
      <c r="O100" s="107">
        <f t="shared" si="59"/>
        <v>84605.481648239365</v>
      </c>
      <c r="P100" s="107">
        <f t="shared" si="60"/>
        <v>17183.54448940375</v>
      </c>
      <c r="Q100" s="107">
        <f t="shared" si="54"/>
        <v>17183.54448940375</v>
      </c>
      <c r="R100" s="107">
        <f t="shared" si="55"/>
        <v>8873621.35557683</v>
      </c>
      <c r="S100" s="117"/>
      <c r="T100" s="117"/>
      <c r="U100" s="117"/>
      <c r="V100" s="117"/>
      <c r="W100" s="117"/>
      <c r="X100" s="117"/>
      <c r="Y100" s="117"/>
      <c r="Z100" s="117"/>
      <c r="AA100" s="117"/>
      <c r="AG100" s="112"/>
      <c r="AN100" s="112"/>
      <c r="AO100" s="112"/>
      <c r="AP100" s="112"/>
      <c r="AQ100" s="112"/>
      <c r="AR100" s="112"/>
      <c r="AS100" s="110">
        <f t="shared" si="65"/>
        <v>210</v>
      </c>
      <c r="AT100" s="117">
        <f t="shared" si="66"/>
        <v>9266560.5274642017</v>
      </c>
      <c r="AU100" s="101" t="str">
        <f t="shared" si="61"/>
        <v/>
      </c>
    </row>
    <row r="101" spans="1:47" ht="18.95" customHeight="1">
      <c r="A101" s="101">
        <v>92</v>
      </c>
      <c r="B101" s="105">
        <f t="shared" si="62"/>
        <v>84605.481648239365</v>
      </c>
      <c r="C101" s="106">
        <f t="shared" si="51"/>
        <v>67160.33189427467</v>
      </c>
      <c r="D101" s="105">
        <f t="shared" si="56"/>
        <v>17445.149753964695</v>
      </c>
      <c r="E101" s="105">
        <f t="shared" si="57"/>
        <v>8838862.3527877498</v>
      </c>
      <c r="L101" s="101">
        <f t="shared" si="63"/>
        <v>7.5833333333333334E-3</v>
      </c>
      <c r="M101" s="101">
        <f t="shared" si="64"/>
        <v>300</v>
      </c>
      <c r="N101" s="103">
        <f t="shared" si="58"/>
        <v>91</v>
      </c>
      <c r="O101" s="107">
        <f t="shared" si="59"/>
        <v>84605.481648239365</v>
      </c>
      <c r="P101" s="107">
        <f t="shared" si="60"/>
        <v>17313.853035115069</v>
      </c>
      <c r="Q101" s="107">
        <f t="shared" si="54"/>
        <v>17313.853035115069</v>
      </c>
      <c r="R101" s="107">
        <f t="shared" si="55"/>
        <v>8856307.5025417153</v>
      </c>
      <c r="S101" s="117"/>
      <c r="T101" s="117"/>
      <c r="U101" s="117"/>
      <c r="V101" s="117"/>
      <c r="W101" s="117"/>
      <c r="X101" s="117"/>
      <c r="Y101" s="117"/>
      <c r="Z101" s="117"/>
      <c r="AA101" s="117"/>
      <c r="AG101" s="112"/>
      <c r="AN101" s="112"/>
      <c r="AO101" s="112"/>
      <c r="AP101" s="112"/>
      <c r="AQ101" s="112"/>
      <c r="AR101" s="112"/>
      <c r="AS101" s="110">
        <f t="shared" si="65"/>
        <v>209</v>
      </c>
      <c r="AT101" s="117">
        <f t="shared" si="66"/>
        <v>9266560.5274642017</v>
      </c>
      <c r="AU101" s="101" t="str">
        <f t="shared" si="61"/>
        <v/>
      </c>
    </row>
    <row r="102" spans="1:47" ht="18.95" customHeight="1">
      <c r="A102" s="101">
        <v>93</v>
      </c>
      <c r="B102" s="105">
        <f t="shared" si="62"/>
        <v>84605.481648239365</v>
      </c>
      <c r="C102" s="106">
        <f t="shared" si="51"/>
        <v>67028.039508640431</v>
      </c>
      <c r="D102" s="105">
        <f t="shared" si="56"/>
        <v>17577.442139598934</v>
      </c>
      <c r="E102" s="105">
        <f t="shared" si="57"/>
        <v>8821284.9106481504</v>
      </c>
      <c r="L102" s="101">
        <f t="shared" si="63"/>
        <v>7.5833333333333334E-3</v>
      </c>
      <c r="M102" s="101">
        <f t="shared" si="64"/>
        <v>300</v>
      </c>
      <c r="N102" s="103">
        <f t="shared" si="58"/>
        <v>92</v>
      </c>
      <c r="O102" s="107">
        <f t="shared" si="59"/>
        <v>84605.481648239365</v>
      </c>
      <c r="P102" s="107">
        <f t="shared" si="60"/>
        <v>17445.149753964695</v>
      </c>
      <c r="Q102" s="107">
        <f t="shared" si="54"/>
        <v>17445.149753964695</v>
      </c>
      <c r="R102" s="107">
        <f t="shared" si="55"/>
        <v>8838862.3527877498</v>
      </c>
      <c r="S102" s="117"/>
      <c r="T102" s="117"/>
      <c r="U102" s="117"/>
      <c r="V102" s="117"/>
      <c r="W102" s="117"/>
      <c r="X102" s="117"/>
      <c r="Y102" s="117"/>
      <c r="Z102" s="117"/>
      <c r="AA102" s="117"/>
      <c r="AG102" s="112"/>
      <c r="AN102" s="112"/>
      <c r="AO102" s="112"/>
      <c r="AP102" s="112"/>
      <c r="AQ102" s="112"/>
      <c r="AR102" s="112"/>
      <c r="AS102" s="110">
        <f t="shared" si="65"/>
        <v>208</v>
      </c>
      <c r="AT102" s="117">
        <f t="shared" si="66"/>
        <v>9266560.5274642017</v>
      </c>
      <c r="AU102" s="101" t="str">
        <f t="shared" si="61"/>
        <v/>
      </c>
    </row>
    <row r="103" spans="1:47" ht="18.95" customHeight="1">
      <c r="A103" s="101">
        <v>94</v>
      </c>
      <c r="B103" s="105">
        <f t="shared" si="62"/>
        <v>84605.481648239365</v>
      </c>
      <c r="C103" s="106">
        <f t="shared" si="51"/>
        <v>66894.743905748473</v>
      </c>
      <c r="D103" s="105">
        <f t="shared" si="56"/>
        <v>17710.737742490892</v>
      </c>
      <c r="E103" s="105">
        <f t="shared" si="57"/>
        <v>8803574.1729056593</v>
      </c>
      <c r="L103" s="101">
        <f t="shared" si="63"/>
        <v>7.5833333333333334E-3</v>
      </c>
      <c r="M103" s="101">
        <f t="shared" si="64"/>
        <v>300</v>
      </c>
      <c r="N103" s="103">
        <f t="shared" si="58"/>
        <v>93</v>
      </c>
      <c r="O103" s="107">
        <f t="shared" si="59"/>
        <v>84605.481648239365</v>
      </c>
      <c r="P103" s="107">
        <f t="shared" si="60"/>
        <v>17577.442139598934</v>
      </c>
      <c r="Q103" s="107">
        <f t="shared" si="54"/>
        <v>17577.442139598934</v>
      </c>
      <c r="R103" s="107">
        <f t="shared" si="55"/>
        <v>8821284.9106481504</v>
      </c>
      <c r="S103" s="117"/>
      <c r="T103" s="117"/>
      <c r="U103" s="117"/>
      <c r="V103" s="117"/>
      <c r="W103" s="117"/>
      <c r="X103" s="117"/>
      <c r="Y103" s="117"/>
      <c r="Z103" s="117"/>
      <c r="AA103" s="117"/>
      <c r="AG103" s="112"/>
      <c r="AN103" s="112"/>
      <c r="AO103" s="112"/>
      <c r="AP103" s="112"/>
      <c r="AQ103" s="112"/>
      <c r="AR103" s="112"/>
      <c r="AS103" s="110">
        <f t="shared" si="65"/>
        <v>207</v>
      </c>
      <c r="AT103" s="117">
        <f t="shared" si="66"/>
        <v>9266560.5274642017</v>
      </c>
      <c r="AU103" s="101" t="str">
        <f t="shared" si="61"/>
        <v/>
      </c>
    </row>
    <row r="104" spans="1:47" ht="18.95" customHeight="1">
      <c r="A104" s="101">
        <v>95</v>
      </c>
      <c r="B104" s="105">
        <f t="shared" si="62"/>
        <v>84605.481648239365</v>
      </c>
      <c r="C104" s="106">
        <f t="shared" si="51"/>
        <v>66760.437477867919</v>
      </c>
      <c r="D104" s="105">
        <f t="shared" si="56"/>
        <v>17845.044170371446</v>
      </c>
      <c r="E104" s="105">
        <f t="shared" si="57"/>
        <v>8785729.1287352871</v>
      </c>
      <c r="L104" s="101">
        <f t="shared" si="63"/>
        <v>7.5833333333333334E-3</v>
      </c>
      <c r="M104" s="101">
        <f t="shared" si="64"/>
        <v>300</v>
      </c>
      <c r="N104" s="103">
        <f t="shared" si="58"/>
        <v>94</v>
      </c>
      <c r="O104" s="107">
        <f t="shared" si="59"/>
        <v>84605.481648239365</v>
      </c>
      <c r="P104" s="107">
        <f t="shared" si="60"/>
        <v>17710.737742490892</v>
      </c>
      <c r="Q104" s="107">
        <f t="shared" si="54"/>
        <v>17710.737742490892</v>
      </c>
      <c r="R104" s="107">
        <f t="shared" si="55"/>
        <v>8803574.1729056593</v>
      </c>
      <c r="S104" s="117"/>
      <c r="T104" s="117"/>
      <c r="U104" s="117"/>
      <c r="V104" s="117"/>
      <c r="W104" s="117"/>
      <c r="X104" s="117"/>
      <c r="Y104" s="117"/>
      <c r="Z104" s="117"/>
      <c r="AA104" s="117"/>
      <c r="AG104" s="112"/>
      <c r="AN104" s="112"/>
      <c r="AO104" s="112"/>
      <c r="AP104" s="112"/>
      <c r="AQ104" s="112"/>
      <c r="AR104" s="112"/>
      <c r="AS104" s="110">
        <f t="shared" si="65"/>
        <v>206</v>
      </c>
      <c r="AT104" s="117">
        <f t="shared" si="66"/>
        <v>9266560.5274642017</v>
      </c>
      <c r="AU104" s="101" t="str">
        <f t="shared" si="61"/>
        <v/>
      </c>
    </row>
    <row r="105" spans="1:47" ht="18.95" customHeight="1">
      <c r="A105" s="101">
        <v>96</v>
      </c>
      <c r="B105" s="105">
        <f t="shared" si="62"/>
        <v>84605.481648239365</v>
      </c>
      <c r="C105" s="106">
        <f t="shared" si="51"/>
        <v>66625.112559575922</v>
      </c>
      <c r="D105" s="105">
        <f t="shared" si="56"/>
        <v>17980.369088663443</v>
      </c>
      <c r="E105" s="105">
        <f t="shared" si="57"/>
        <v>8767748.7596466243</v>
      </c>
      <c r="L105" s="101">
        <f t="shared" si="63"/>
        <v>7.5833333333333334E-3</v>
      </c>
      <c r="M105" s="101">
        <f t="shared" si="64"/>
        <v>300</v>
      </c>
      <c r="N105" s="103">
        <f t="shared" si="58"/>
        <v>95</v>
      </c>
      <c r="O105" s="107">
        <f t="shared" si="59"/>
        <v>84605.481648239365</v>
      </c>
      <c r="P105" s="107">
        <f t="shared" si="60"/>
        <v>17845.044170371446</v>
      </c>
      <c r="Q105" s="107">
        <f t="shared" si="54"/>
        <v>17845.044170371446</v>
      </c>
      <c r="R105" s="107">
        <f t="shared" si="55"/>
        <v>8785729.1287352871</v>
      </c>
      <c r="S105" s="117"/>
      <c r="T105" s="117"/>
      <c r="U105" s="117"/>
      <c r="V105" s="117"/>
      <c r="W105" s="117"/>
      <c r="X105" s="117"/>
      <c r="Y105" s="117"/>
      <c r="Z105" s="117"/>
      <c r="AA105" s="117"/>
      <c r="AG105" s="112"/>
      <c r="AN105" s="112"/>
      <c r="AO105" s="112"/>
      <c r="AP105" s="112"/>
      <c r="AQ105" s="112"/>
      <c r="AR105" s="112"/>
      <c r="AS105" s="110">
        <f t="shared" si="65"/>
        <v>205</v>
      </c>
      <c r="AT105" s="117">
        <f t="shared" si="66"/>
        <v>9266560.5274642017</v>
      </c>
      <c r="AU105" s="101" t="str">
        <f t="shared" si="61"/>
        <v/>
      </c>
    </row>
    <row r="106" spans="1:47" ht="18.95" customHeight="1">
      <c r="A106" s="101">
        <v>97</v>
      </c>
      <c r="B106" s="105">
        <f t="shared" si="62"/>
        <v>84605.481648239365</v>
      </c>
      <c r="C106" s="106">
        <f t="shared" si="51"/>
        <v>66488.761427320234</v>
      </c>
      <c r="D106" s="105">
        <f t="shared" si="56"/>
        <v>18116.720220919131</v>
      </c>
      <c r="E106" s="105">
        <f t="shared" si="57"/>
        <v>8749632.0394257046</v>
      </c>
      <c r="L106" s="101">
        <f t="shared" si="63"/>
        <v>7.5833333333333334E-3</v>
      </c>
      <c r="M106" s="101">
        <f t="shared" si="64"/>
        <v>300</v>
      </c>
      <c r="N106" s="103">
        <f t="shared" si="58"/>
        <v>96</v>
      </c>
      <c r="O106" s="107">
        <f t="shared" si="59"/>
        <v>84605.481648239365</v>
      </c>
      <c r="P106" s="107">
        <f t="shared" si="60"/>
        <v>17980.369088663443</v>
      </c>
      <c r="Q106" s="107">
        <f t="shared" si="54"/>
        <v>17980.369088663443</v>
      </c>
      <c r="R106" s="107">
        <f t="shared" si="55"/>
        <v>8767748.7596466243</v>
      </c>
      <c r="S106" s="117"/>
      <c r="T106" s="117"/>
      <c r="U106" s="117"/>
      <c r="V106" s="117"/>
      <c r="W106" s="117"/>
      <c r="X106" s="117"/>
      <c r="Y106" s="117"/>
      <c r="Z106" s="117"/>
      <c r="AA106" s="117"/>
      <c r="AG106" s="112"/>
      <c r="AN106" s="112"/>
      <c r="AO106" s="112"/>
      <c r="AP106" s="112"/>
      <c r="AQ106" s="112"/>
      <c r="AR106" s="112"/>
      <c r="AS106" s="110">
        <f t="shared" si="65"/>
        <v>204</v>
      </c>
      <c r="AT106" s="117">
        <f t="shared" si="66"/>
        <v>9266560.5274642017</v>
      </c>
      <c r="AU106" s="101" t="str">
        <f t="shared" si="61"/>
        <v/>
      </c>
    </row>
    <row r="107" spans="1:47" ht="18.95" customHeight="1">
      <c r="A107" s="101">
        <v>98</v>
      </c>
      <c r="B107" s="105">
        <f t="shared" si="62"/>
        <v>84605.481648239365</v>
      </c>
      <c r="C107" s="106">
        <f t="shared" si="51"/>
        <v>66351.376298978255</v>
      </c>
      <c r="D107" s="105">
        <f t="shared" si="56"/>
        <v>18254.10534926111</v>
      </c>
      <c r="E107" s="105">
        <f t="shared" si="57"/>
        <v>8731377.9340764433</v>
      </c>
      <c r="L107" s="101">
        <f t="shared" si="63"/>
        <v>7.5833333333333334E-3</v>
      </c>
      <c r="M107" s="101">
        <f t="shared" si="64"/>
        <v>300</v>
      </c>
      <c r="N107" s="103">
        <f t="shared" si="58"/>
        <v>97</v>
      </c>
      <c r="O107" s="107">
        <f t="shared" si="59"/>
        <v>84605.481648239365</v>
      </c>
      <c r="P107" s="107">
        <f t="shared" si="60"/>
        <v>18116.720220919131</v>
      </c>
      <c r="Q107" s="107">
        <f t="shared" si="54"/>
        <v>18116.720220919131</v>
      </c>
      <c r="R107" s="107">
        <f t="shared" si="55"/>
        <v>8749632.0394257046</v>
      </c>
      <c r="S107" s="117"/>
      <c r="T107" s="117"/>
      <c r="U107" s="117"/>
      <c r="V107" s="117"/>
      <c r="W107" s="117"/>
      <c r="X107" s="117"/>
      <c r="Y107" s="117"/>
      <c r="Z107" s="117"/>
      <c r="AA107" s="117"/>
      <c r="AG107" s="112"/>
      <c r="AN107" s="112"/>
      <c r="AO107" s="112"/>
      <c r="AP107" s="112"/>
      <c r="AQ107" s="112"/>
      <c r="AR107" s="112"/>
      <c r="AS107" s="110">
        <f t="shared" si="65"/>
        <v>203</v>
      </c>
      <c r="AT107" s="117">
        <f t="shared" si="66"/>
        <v>9266560.5274642017</v>
      </c>
      <c r="AU107" s="101" t="str">
        <f t="shared" si="61"/>
        <v/>
      </c>
    </row>
    <row r="108" spans="1:47" ht="18.95" customHeight="1">
      <c r="A108" s="101">
        <v>99</v>
      </c>
      <c r="B108" s="105">
        <f t="shared" si="62"/>
        <v>84605.481648239365</v>
      </c>
      <c r="C108" s="106">
        <f t="shared" si="51"/>
        <v>66212.949333413024</v>
      </c>
      <c r="D108" s="105">
        <f t="shared" si="56"/>
        <v>18392.532314826341</v>
      </c>
      <c r="E108" s="105">
        <f t="shared" si="57"/>
        <v>8712985.4017616175</v>
      </c>
      <c r="L108" s="101">
        <f t="shared" si="63"/>
        <v>7.5833333333333334E-3</v>
      </c>
      <c r="M108" s="101">
        <f t="shared" si="64"/>
        <v>300</v>
      </c>
      <c r="N108" s="103">
        <f t="shared" si="58"/>
        <v>98</v>
      </c>
      <c r="O108" s="107">
        <f t="shared" si="59"/>
        <v>84605.481648239365</v>
      </c>
      <c r="P108" s="107">
        <f t="shared" si="60"/>
        <v>18254.10534926111</v>
      </c>
      <c r="Q108" s="107">
        <f t="shared" si="54"/>
        <v>18254.10534926111</v>
      </c>
      <c r="R108" s="107">
        <f t="shared" si="55"/>
        <v>8731377.9340764433</v>
      </c>
      <c r="S108" s="117"/>
      <c r="T108" s="117"/>
      <c r="U108" s="117"/>
      <c r="V108" s="117"/>
      <c r="W108" s="117"/>
      <c r="X108" s="117"/>
      <c r="Y108" s="117"/>
      <c r="Z108" s="117"/>
      <c r="AA108" s="117"/>
      <c r="AG108" s="112"/>
      <c r="AN108" s="112"/>
      <c r="AO108" s="112"/>
      <c r="AP108" s="112"/>
      <c r="AQ108" s="112"/>
      <c r="AR108" s="112"/>
      <c r="AS108" s="110">
        <f t="shared" si="65"/>
        <v>202</v>
      </c>
      <c r="AT108" s="117">
        <f t="shared" si="66"/>
        <v>9266560.5274642017</v>
      </c>
      <c r="AU108" s="101" t="str">
        <f t="shared" si="61"/>
        <v/>
      </c>
    </row>
    <row r="109" spans="1:47" ht="18.95" customHeight="1">
      <c r="A109" s="101">
        <v>100</v>
      </c>
      <c r="B109" s="105">
        <f t="shared" si="62"/>
        <v>84605.481648239365</v>
      </c>
      <c r="C109" s="106">
        <f t="shared" si="51"/>
        <v>66073.472630025601</v>
      </c>
      <c r="D109" s="105">
        <f t="shared" si="56"/>
        <v>18532.009018213765</v>
      </c>
      <c r="E109" s="105">
        <f t="shared" si="57"/>
        <v>8694453.3927434031</v>
      </c>
      <c r="L109" s="101">
        <f t="shared" si="63"/>
        <v>7.5833333333333334E-3</v>
      </c>
      <c r="M109" s="101">
        <f t="shared" si="64"/>
        <v>300</v>
      </c>
      <c r="N109" s="103">
        <f t="shared" si="58"/>
        <v>99</v>
      </c>
      <c r="O109" s="107">
        <f t="shared" si="59"/>
        <v>84605.481648239365</v>
      </c>
      <c r="P109" s="107">
        <f t="shared" si="60"/>
        <v>18392.532314826341</v>
      </c>
      <c r="Q109" s="107">
        <f t="shared" si="54"/>
        <v>18392.532314826341</v>
      </c>
      <c r="R109" s="107">
        <f t="shared" si="55"/>
        <v>8712985.4017616175</v>
      </c>
      <c r="S109" s="117"/>
      <c r="T109" s="117"/>
      <c r="U109" s="117"/>
      <c r="V109" s="117"/>
      <c r="W109" s="117"/>
      <c r="X109" s="117"/>
      <c r="Y109" s="117"/>
      <c r="Z109" s="117"/>
      <c r="AA109" s="117"/>
      <c r="AG109" s="112"/>
      <c r="AN109" s="112"/>
      <c r="AO109" s="112"/>
      <c r="AP109" s="112"/>
      <c r="AQ109" s="112"/>
      <c r="AR109" s="112"/>
      <c r="AS109" s="110">
        <f t="shared" si="65"/>
        <v>201</v>
      </c>
      <c r="AT109" s="117">
        <f t="shared" si="66"/>
        <v>9266560.5274642017</v>
      </c>
      <c r="AU109" s="101" t="str">
        <f t="shared" si="61"/>
        <v/>
      </c>
    </row>
    <row r="110" spans="1:47" ht="18.95" customHeight="1">
      <c r="A110" s="101">
        <v>101</v>
      </c>
      <c r="B110" s="105">
        <f t="shared" si="62"/>
        <v>84605.481648239365</v>
      </c>
      <c r="C110" s="106">
        <f t="shared" si="51"/>
        <v>65932.938228304134</v>
      </c>
      <c r="D110" s="105">
        <f t="shared" si="56"/>
        <v>18672.543419935231</v>
      </c>
      <c r="E110" s="105">
        <f t="shared" si="57"/>
        <v>8675780.8493234683</v>
      </c>
      <c r="L110" s="101">
        <f t="shared" si="63"/>
        <v>7.5833333333333334E-3</v>
      </c>
      <c r="M110" s="101">
        <f t="shared" si="64"/>
        <v>300</v>
      </c>
      <c r="N110" s="103">
        <f t="shared" si="58"/>
        <v>100</v>
      </c>
      <c r="O110" s="107">
        <f t="shared" si="59"/>
        <v>84605.481648239365</v>
      </c>
      <c r="P110" s="107">
        <f t="shared" si="60"/>
        <v>18532.009018213765</v>
      </c>
      <c r="Q110" s="107">
        <f t="shared" si="54"/>
        <v>18532.009018213765</v>
      </c>
      <c r="R110" s="107">
        <f t="shared" si="55"/>
        <v>8694453.3927434031</v>
      </c>
      <c r="S110" s="117"/>
      <c r="T110" s="117"/>
      <c r="U110" s="117"/>
      <c r="V110" s="117"/>
      <c r="W110" s="117"/>
      <c r="X110" s="117"/>
      <c r="Y110" s="117"/>
      <c r="Z110" s="117"/>
      <c r="AA110" s="117"/>
      <c r="AG110" s="112"/>
      <c r="AN110" s="112"/>
      <c r="AO110" s="112"/>
      <c r="AP110" s="112"/>
      <c r="AQ110" s="112"/>
      <c r="AR110" s="112"/>
      <c r="AS110" s="110">
        <f t="shared" si="65"/>
        <v>200</v>
      </c>
      <c r="AT110" s="117">
        <f t="shared" si="66"/>
        <v>9266560.5274642017</v>
      </c>
      <c r="AU110" s="101" t="str">
        <f t="shared" si="61"/>
        <v/>
      </c>
    </row>
    <row r="111" spans="1:47" ht="18.95" customHeight="1">
      <c r="A111" s="101">
        <v>102</v>
      </c>
      <c r="B111" s="105">
        <f t="shared" si="62"/>
        <v>84605.481648239365</v>
      </c>
      <c r="C111" s="106">
        <f t="shared" si="51"/>
        <v>65791.338107369636</v>
      </c>
      <c r="D111" s="105">
        <f t="shared" si="56"/>
        <v>18814.143540869729</v>
      </c>
      <c r="E111" s="105">
        <f t="shared" si="57"/>
        <v>8656966.7057825979</v>
      </c>
      <c r="L111" s="101">
        <f t="shared" si="63"/>
        <v>7.5833333333333334E-3</v>
      </c>
      <c r="M111" s="101">
        <f t="shared" si="64"/>
        <v>300</v>
      </c>
      <c r="N111" s="103">
        <f t="shared" si="58"/>
        <v>101</v>
      </c>
      <c r="O111" s="107">
        <f t="shared" si="59"/>
        <v>84605.481648239365</v>
      </c>
      <c r="P111" s="107">
        <f t="shared" si="60"/>
        <v>18672.543419935231</v>
      </c>
      <c r="Q111" s="107">
        <f t="shared" si="54"/>
        <v>18672.543419935231</v>
      </c>
      <c r="R111" s="107">
        <f t="shared" si="55"/>
        <v>8675780.8493234683</v>
      </c>
      <c r="S111" s="117"/>
      <c r="T111" s="117"/>
      <c r="U111" s="117"/>
      <c r="V111" s="117"/>
      <c r="W111" s="117"/>
      <c r="X111" s="117"/>
      <c r="Y111" s="117"/>
      <c r="Z111" s="117"/>
      <c r="AA111" s="117"/>
      <c r="AG111" s="112"/>
      <c r="AN111" s="112"/>
      <c r="AO111" s="112"/>
      <c r="AP111" s="112"/>
      <c r="AQ111" s="112"/>
      <c r="AR111" s="112"/>
      <c r="AS111" s="110">
        <f t="shared" si="65"/>
        <v>199</v>
      </c>
      <c r="AT111" s="117">
        <f t="shared" si="66"/>
        <v>9266560.5274642017</v>
      </c>
      <c r="AU111" s="101" t="str">
        <f t="shared" si="61"/>
        <v/>
      </c>
    </row>
    <row r="112" spans="1:47" ht="18.95" customHeight="1">
      <c r="A112" s="101">
        <v>103</v>
      </c>
      <c r="B112" s="105">
        <f t="shared" si="62"/>
        <v>84605.481648239365</v>
      </c>
      <c r="C112" s="106">
        <f t="shared" si="51"/>
        <v>65648.664185518035</v>
      </c>
      <c r="D112" s="105">
        <f t="shared" si="56"/>
        <v>18956.81746272133</v>
      </c>
      <c r="E112" s="105">
        <f t="shared" si="57"/>
        <v>8638009.888319876</v>
      </c>
      <c r="L112" s="101">
        <f t="shared" si="63"/>
        <v>7.5833333333333334E-3</v>
      </c>
      <c r="M112" s="101">
        <f t="shared" si="64"/>
        <v>300</v>
      </c>
      <c r="N112" s="103">
        <f t="shared" si="58"/>
        <v>102</v>
      </c>
      <c r="O112" s="107">
        <f t="shared" si="59"/>
        <v>84605.481648239365</v>
      </c>
      <c r="P112" s="107">
        <f t="shared" si="60"/>
        <v>18814.143540869729</v>
      </c>
      <c r="Q112" s="107">
        <f t="shared" si="54"/>
        <v>18814.143540869729</v>
      </c>
      <c r="R112" s="107">
        <f t="shared" si="55"/>
        <v>8656966.7057825979</v>
      </c>
      <c r="S112" s="117"/>
      <c r="T112" s="117"/>
      <c r="U112" s="117"/>
      <c r="V112" s="117"/>
      <c r="W112" s="117"/>
      <c r="X112" s="117"/>
      <c r="Y112" s="117"/>
      <c r="Z112" s="117"/>
      <c r="AA112" s="117"/>
      <c r="AG112" s="112"/>
      <c r="AN112" s="112"/>
      <c r="AO112" s="112"/>
      <c r="AP112" s="112"/>
      <c r="AQ112" s="112"/>
      <c r="AR112" s="112"/>
      <c r="AS112" s="110">
        <f t="shared" si="65"/>
        <v>198</v>
      </c>
      <c r="AT112" s="117">
        <f t="shared" si="66"/>
        <v>9266560.5274642017</v>
      </c>
      <c r="AU112" s="101" t="str">
        <f t="shared" si="61"/>
        <v/>
      </c>
    </row>
    <row r="113" spans="1:47">
      <c r="A113" s="101">
        <v>104</v>
      </c>
      <c r="B113" s="105">
        <f t="shared" si="62"/>
        <v>84605.481648239365</v>
      </c>
      <c r="C113" s="106">
        <f t="shared" si="51"/>
        <v>65504.908319759059</v>
      </c>
      <c r="D113" s="105">
        <f t="shared" si="56"/>
        <v>19100.573328480306</v>
      </c>
      <c r="E113" s="105">
        <f t="shared" si="57"/>
        <v>8618909.3149913959</v>
      </c>
      <c r="L113" s="101">
        <f t="shared" si="63"/>
        <v>7.5833333333333334E-3</v>
      </c>
      <c r="M113" s="101">
        <f t="shared" si="64"/>
        <v>300</v>
      </c>
      <c r="N113" s="103">
        <f t="shared" si="58"/>
        <v>103</v>
      </c>
      <c r="O113" s="107">
        <f t="shared" si="59"/>
        <v>84605.481648239365</v>
      </c>
      <c r="P113" s="107">
        <f t="shared" si="60"/>
        <v>18956.81746272133</v>
      </c>
      <c r="Q113" s="107">
        <f t="shared" si="54"/>
        <v>18956.81746272133</v>
      </c>
      <c r="R113" s="107">
        <f t="shared" si="55"/>
        <v>8638009.888319876</v>
      </c>
      <c r="S113" s="117"/>
      <c r="T113" s="117"/>
      <c r="U113" s="117"/>
      <c r="V113" s="117"/>
      <c r="W113" s="117"/>
      <c r="X113" s="117"/>
      <c r="Y113" s="117"/>
      <c r="Z113" s="117"/>
      <c r="AA113" s="117"/>
      <c r="AG113" s="112"/>
      <c r="AH113" s="112"/>
      <c r="AI113" s="115">
        <f ca="1">MAX(X12:X48)</f>
        <v>42948</v>
      </c>
      <c r="AJ113" s="112"/>
      <c r="AK113" s="112"/>
      <c r="AL113" s="112"/>
      <c r="AM113" s="112"/>
      <c r="AN113" s="112"/>
      <c r="AO113" s="112"/>
      <c r="AP113" s="112"/>
      <c r="AQ113" s="112"/>
      <c r="AR113" s="112"/>
      <c r="AS113" s="110">
        <f t="shared" si="65"/>
        <v>197</v>
      </c>
      <c r="AT113" s="117">
        <f t="shared" si="66"/>
        <v>9266560.5274642017</v>
      </c>
      <c r="AU113" s="101" t="str">
        <f t="shared" si="61"/>
        <v/>
      </c>
    </row>
    <row r="114" spans="1:47">
      <c r="A114" s="101">
        <v>105</v>
      </c>
      <c r="B114" s="105">
        <f t="shared" si="62"/>
        <v>84605.481648239365</v>
      </c>
      <c r="C114" s="106">
        <f t="shared" si="51"/>
        <v>65360.062305351421</v>
      </c>
      <c r="D114" s="105">
        <f t="shared" si="56"/>
        <v>19245.419342887944</v>
      </c>
      <c r="E114" s="105">
        <f t="shared" si="57"/>
        <v>8599663.8956485074</v>
      </c>
      <c r="L114" s="101">
        <f t="shared" si="63"/>
        <v>7.5833333333333334E-3</v>
      </c>
      <c r="M114" s="101">
        <f t="shared" si="64"/>
        <v>300</v>
      </c>
      <c r="N114" s="103">
        <f t="shared" si="58"/>
        <v>104</v>
      </c>
      <c r="O114" s="107">
        <f t="shared" si="59"/>
        <v>84605.481648239365</v>
      </c>
      <c r="P114" s="107">
        <f t="shared" si="60"/>
        <v>19100.573328480306</v>
      </c>
      <c r="Q114" s="107">
        <f t="shared" si="54"/>
        <v>19100.573328480306</v>
      </c>
      <c r="R114" s="107">
        <f t="shared" si="55"/>
        <v>8618909.3149913959</v>
      </c>
      <c r="S114" s="117"/>
      <c r="T114" s="117"/>
      <c r="U114" s="117"/>
      <c r="V114" s="117"/>
      <c r="W114" s="117"/>
      <c r="X114" s="117"/>
      <c r="Y114" s="117"/>
      <c r="Z114" s="117"/>
      <c r="AA114" s="117"/>
      <c r="AG114" s="112"/>
      <c r="AH114" s="112"/>
      <c r="AI114" s="112"/>
      <c r="AJ114" s="112"/>
      <c r="AK114" s="112"/>
      <c r="AL114" s="112"/>
      <c r="AM114" s="112"/>
      <c r="AN114" s="112"/>
      <c r="AO114" s="112"/>
      <c r="AP114" s="112"/>
      <c r="AQ114" s="112"/>
      <c r="AR114" s="112"/>
      <c r="AS114" s="110">
        <f t="shared" si="65"/>
        <v>196</v>
      </c>
      <c r="AT114" s="117">
        <f t="shared" si="66"/>
        <v>9266560.5274642017</v>
      </c>
      <c r="AU114" s="101" t="str">
        <f t="shared" si="61"/>
        <v/>
      </c>
    </row>
    <row r="115" spans="1:47">
      <c r="A115" s="101">
        <v>106</v>
      </c>
      <c r="B115" s="105">
        <f t="shared" si="62"/>
        <v>84605.481648239365</v>
      </c>
      <c r="C115" s="106">
        <f t="shared" si="51"/>
        <v>65214.117875334516</v>
      </c>
      <c r="D115" s="105">
        <f t="shared" si="56"/>
        <v>19391.36377290485</v>
      </c>
      <c r="E115" s="105">
        <f t="shared" si="57"/>
        <v>8580272.5318756029</v>
      </c>
      <c r="L115" s="101">
        <f t="shared" si="63"/>
        <v>7.5833333333333334E-3</v>
      </c>
      <c r="M115" s="101">
        <f t="shared" si="64"/>
        <v>300</v>
      </c>
      <c r="N115" s="103">
        <f t="shared" si="58"/>
        <v>105</v>
      </c>
      <c r="O115" s="107">
        <f t="shared" si="59"/>
        <v>84605.481648239365</v>
      </c>
      <c r="P115" s="107">
        <f t="shared" si="60"/>
        <v>19245.419342887944</v>
      </c>
      <c r="Q115" s="107">
        <f t="shared" si="54"/>
        <v>19245.419342887944</v>
      </c>
      <c r="R115" s="107">
        <f t="shared" si="55"/>
        <v>8599663.8956485074</v>
      </c>
      <c r="S115" s="117"/>
      <c r="T115" s="117"/>
      <c r="U115" s="117"/>
      <c r="V115" s="117"/>
      <c r="W115" s="117"/>
      <c r="X115" s="117"/>
      <c r="Y115" s="117"/>
      <c r="Z115" s="117"/>
      <c r="AA115" s="117"/>
      <c r="AG115" s="112"/>
      <c r="AH115" s="112"/>
      <c r="AI115" s="112"/>
      <c r="AJ115" s="112"/>
      <c r="AK115" s="112"/>
      <c r="AL115" s="112"/>
      <c r="AM115" s="112"/>
      <c r="AN115" s="112"/>
      <c r="AO115" s="112"/>
      <c r="AP115" s="112"/>
      <c r="AQ115" s="112"/>
      <c r="AR115" s="112"/>
      <c r="AS115" s="110">
        <f t="shared" si="65"/>
        <v>195</v>
      </c>
      <c r="AT115" s="117">
        <f t="shared" si="66"/>
        <v>9266560.5274642017</v>
      </c>
      <c r="AU115" s="101" t="str">
        <f t="shared" si="61"/>
        <v/>
      </c>
    </row>
    <row r="116" spans="1:47">
      <c r="A116" s="101">
        <v>107</v>
      </c>
      <c r="B116" s="105">
        <f t="shared" si="62"/>
        <v>84605.481648239365</v>
      </c>
      <c r="C116" s="106">
        <f t="shared" si="51"/>
        <v>65067.066700056654</v>
      </c>
      <c r="D116" s="105">
        <f t="shared" si="56"/>
        <v>19538.414948182712</v>
      </c>
      <c r="E116" s="105">
        <f t="shared" si="57"/>
        <v>8560734.1169274207</v>
      </c>
      <c r="L116" s="101">
        <f t="shared" si="63"/>
        <v>7.5833333333333334E-3</v>
      </c>
      <c r="M116" s="101">
        <f t="shared" si="64"/>
        <v>300</v>
      </c>
      <c r="N116" s="103">
        <f t="shared" si="58"/>
        <v>106</v>
      </c>
      <c r="O116" s="107">
        <f t="shared" si="59"/>
        <v>84605.481648239365</v>
      </c>
      <c r="P116" s="107">
        <f t="shared" si="60"/>
        <v>19391.36377290485</v>
      </c>
      <c r="Q116" s="107">
        <f t="shared" si="54"/>
        <v>19391.36377290485</v>
      </c>
      <c r="R116" s="107">
        <f t="shared" si="55"/>
        <v>8580272.5318756029</v>
      </c>
      <c r="S116" s="117"/>
      <c r="T116" s="117"/>
      <c r="U116" s="117"/>
      <c r="V116" s="117"/>
      <c r="W116" s="117"/>
      <c r="X116" s="117"/>
      <c r="Y116" s="117"/>
      <c r="Z116" s="117"/>
      <c r="AA116" s="117"/>
      <c r="AG116" s="112"/>
      <c r="AH116" s="112"/>
      <c r="AI116" s="112"/>
      <c r="AJ116" s="112"/>
      <c r="AK116" s="112"/>
      <c r="AL116" s="112"/>
      <c r="AM116" s="112"/>
      <c r="AN116" s="112"/>
      <c r="AO116" s="112"/>
      <c r="AP116" s="112"/>
      <c r="AQ116" s="112"/>
      <c r="AR116" s="112"/>
      <c r="AS116" s="110">
        <f t="shared" si="65"/>
        <v>194</v>
      </c>
      <c r="AT116" s="117">
        <f t="shared" si="66"/>
        <v>9266560.5274642017</v>
      </c>
      <c r="AU116" s="101" t="str">
        <f t="shared" si="61"/>
        <v/>
      </c>
    </row>
    <row r="117" spans="1:47">
      <c r="A117" s="101">
        <v>108</v>
      </c>
      <c r="B117" s="105">
        <f t="shared" si="62"/>
        <v>84605.481648239365</v>
      </c>
      <c r="C117" s="106">
        <f t="shared" si="51"/>
        <v>64918.900386699606</v>
      </c>
      <c r="D117" s="105">
        <f t="shared" si="56"/>
        <v>19686.581261539759</v>
      </c>
      <c r="E117" s="105">
        <f t="shared" si="57"/>
        <v>8541047.5356658809</v>
      </c>
      <c r="L117" s="101">
        <f t="shared" si="63"/>
        <v>7.5833333333333334E-3</v>
      </c>
      <c r="M117" s="101">
        <f t="shared" si="64"/>
        <v>300</v>
      </c>
      <c r="N117" s="103">
        <f t="shared" si="58"/>
        <v>107</v>
      </c>
      <c r="O117" s="107">
        <f t="shared" si="59"/>
        <v>84605.481648239365</v>
      </c>
      <c r="P117" s="107">
        <f t="shared" si="60"/>
        <v>19538.414948182712</v>
      </c>
      <c r="Q117" s="107">
        <f t="shared" si="54"/>
        <v>19538.414948182712</v>
      </c>
      <c r="R117" s="107">
        <f t="shared" si="55"/>
        <v>8560734.1169274207</v>
      </c>
      <c r="S117" s="117"/>
      <c r="T117" s="117"/>
      <c r="U117" s="117"/>
      <c r="V117" s="117"/>
      <c r="W117" s="117"/>
      <c r="X117" s="117"/>
      <c r="Y117" s="117"/>
      <c r="Z117" s="117"/>
      <c r="AA117" s="117"/>
      <c r="AG117" s="112"/>
      <c r="AH117" s="112"/>
      <c r="AI117" s="112"/>
      <c r="AJ117" s="112"/>
      <c r="AK117" s="112"/>
      <c r="AL117" s="112"/>
      <c r="AM117" s="112"/>
      <c r="AN117" s="112"/>
      <c r="AO117" s="112"/>
      <c r="AP117" s="112"/>
      <c r="AQ117" s="112"/>
      <c r="AR117" s="112"/>
      <c r="AS117" s="110">
        <f t="shared" si="65"/>
        <v>193</v>
      </c>
      <c r="AT117" s="117">
        <f t="shared" si="66"/>
        <v>9266560.5274642017</v>
      </c>
      <c r="AU117" s="101" t="str">
        <f t="shared" si="61"/>
        <v/>
      </c>
    </row>
    <row r="118" spans="1:47">
      <c r="A118" s="101">
        <v>109</v>
      </c>
      <c r="B118" s="105">
        <f t="shared" si="62"/>
        <v>84605.481648239365</v>
      </c>
      <c r="C118" s="106">
        <f t="shared" si="51"/>
        <v>64769.610478799601</v>
      </c>
      <c r="D118" s="105">
        <f t="shared" si="56"/>
        <v>19835.871169439764</v>
      </c>
      <c r="E118" s="105">
        <f t="shared" si="57"/>
        <v>8521211.6644964404</v>
      </c>
      <c r="L118" s="101">
        <f t="shared" si="63"/>
        <v>7.5833333333333334E-3</v>
      </c>
      <c r="M118" s="101">
        <f t="shared" si="64"/>
        <v>300</v>
      </c>
      <c r="N118" s="103">
        <f t="shared" si="58"/>
        <v>108</v>
      </c>
      <c r="O118" s="107">
        <f t="shared" si="59"/>
        <v>84605.481648239365</v>
      </c>
      <c r="P118" s="107">
        <f t="shared" si="60"/>
        <v>19686.581261539759</v>
      </c>
      <c r="Q118" s="107">
        <f t="shared" si="54"/>
        <v>19686.581261539759</v>
      </c>
      <c r="R118" s="107">
        <f t="shared" si="55"/>
        <v>8541047.5356658809</v>
      </c>
      <c r="S118" s="117"/>
      <c r="T118" s="117"/>
      <c r="U118" s="117"/>
      <c r="V118" s="117"/>
      <c r="W118" s="117"/>
      <c r="X118" s="117"/>
      <c r="Y118" s="117"/>
      <c r="Z118" s="117"/>
      <c r="AA118" s="117"/>
      <c r="AG118" s="112"/>
      <c r="AH118" s="112"/>
      <c r="AI118" s="112"/>
      <c r="AJ118" s="112"/>
      <c r="AK118" s="112"/>
      <c r="AL118" s="112"/>
      <c r="AM118" s="112"/>
      <c r="AN118" s="112"/>
      <c r="AO118" s="112"/>
      <c r="AP118" s="112"/>
      <c r="AQ118" s="112"/>
      <c r="AR118" s="112"/>
      <c r="AS118" s="110">
        <f t="shared" si="65"/>
        <v>192</v>
      </c>
      <c r="AT118" s="117">
        <f t="shared" si="66"/>
        <v>9266560.5274642017</v>
      </c>
      <c r="AU118" s="101" t="str">
        <f t="shared" si="61"/>
        <v/>
      </c>
    </row>
    <row r="119" spans="1:47">
      <c r="A119" s="101">
        <v>110</v>
      </c>
      <c r="B119" s="105">
        <f t="shared" si="62"/>
        <v>84605.481648239365</v>
      </c>
      <c r="C119" s="106">
        <f t="shared" si="51"/>
        <v>64619.188455764677</v>
      </c>
      <c r="D119" s="105">
        <f t="shared" si="56"/>
        <v>19986.293192474688</v>
      </c>
      <c r="E119" s="105">
        <f t="shared" si="57"/>
        <v>8501225.3713039663</v>
      </c>
      <c r="L119" s="101">
        <f t="shared" si="63"/>
        <v>7.5833333333333334E-3</v>
      </c>
      <c r="M119" s="101">
        <f t="shared" si="64"/>
        <v>300</v>
      </c>
      <c r="N119" s="103">
        <f t="shared" si="58"/>
        <v>109</v>
      </c>
      <c r="O119" s="107">
        <f t="shared" si="59"/>
        <v>84605.481648239365</v>
      </c>
      <c r="P119" s="107">
        <f t="shared" si="60"/>
        <v>19835.871169439764</v>
      </c>
      <c r="Q119" s="107">
        <f t="shared" si="54"/>
        <v>19835.871169439764</v>
      </c>
      <c r="R119" s="107">
        <f t="shared" si="55"/>
        <v>8521211.6644964404</v>
      </c>
      <c r="S119" s="117"/>
      <c r="T119" s="117"/>
      <c r="U119" s="117"/>
      <c r="V119" s="117"/>
      <c r="W119" s="117"/>
      <c r="X119" s="117"/>
      <c r="Y119" s="117"/>
      <c r="Z119" s="117"/>
      <c r="AA119" s="117"/>
      <c r="AG119" s="112"/>
      <c r="AH119" s="112"/>
      <c r="AI119" s="112"/>
      <c r="AJ119" s="112"/>
      <c r="AK119" s="112"/>
      <c r="AL119" s="112"/>
      <c r="AM119" s="112"/>
      <c r="AN119" s="112"/>
      <c r="AO119" s="112"/>
      <c r="AP119" s="112"/>
      <c r="AQ119" s="112"/>
      <c r="AR119" s="112"/>
      <c r="AS119" s="110">
        <f t="shared" si="65"/>
        <v>191</v>
      </c>
      <c r="AT119" s="117">
        <f t="shared" si="66"/>
        <v>9266560.5274642017</v>
      </c>
      <c r="AU119" s="101" t="str">
        <f t="shared" si="61"/>
        <v/>
      </c>
    </row>
    <row r="120" spans="1:47">
      <c r="A120" s="101">
        <v>111</v>
      </c>
      <c r="B120" s="105">
        <f t="shared" si="62"/>
        <v>84605.481648239365</v>
      </c>
      <c r="C120" s="106">
        <f t="shared" si="51"/>
        <v>64467.625732388413</v>
      </c>
      <c r="D120" s="105">
        <f t="shared" si="56"/>
        <v>20137.855915850952</v>
      </c>
      <c r="E120" s="105">
        <f t="shared" si="57"/>
        <v>8481087.5153881162</v>
      </c>
      <c r="L120" s="101">
        <f t="shared" si="63"/>
        <v>7.5833333333333334E-3</v>
      </c>
      <c r="M120" s="101">
        <f t="shared" si="64"/>
        <v>300</v>
      </c>
      <c r="N120" s="103">
        <f t="shared" si="58"/>
        <v>110</v>
      </c>
      <c r="O120" s="107">
        <f t="shared" si="59"/>
        <v>84605.481648239365</v>
      </c>
      <c r="P120" s="107">
        <f t="shared" si="60"/>
        <v>19986.293192474688</v>
      </c>
      <c r="Q120" s="107">
        <f t="shared" si="54"/>
        <v>19986.293192474688</v>
      </c>
      <c r="R120" s="107">
        <f t="shared" si="55"/>
        <v>8501225.3713039663</v>
      </c>
      <c r="S120" s="117"/>
      <c r="T120" s="117"/>
      <c r="U120" s="117"/>
      <c r="V120" s="117"/>
      <c r="W120" s="117"/>
      <c r="X120" s="117"/>
      <c r="Y120" s="117"/>
      <c r="Z120" s="117"/>
      <c r="AA120" s="117"/>
      <c r="AG120" s="112"/>
      <c r="AH120" s="112"/>
      <c r="AI120" s="112"/>
      <c r="AJ120" s="112"/>
      <c r="AK120" s="112"/>
      <c r="AL120" s="112"/>
      <c r="AM120" s="112"/>
      <c r="AN120" s="112"/>
      <c r="AO120" s="112"/>
      <c r="AP120" s="112"/>
      <c r="AQ120" s="112"/>
      <c r="AR120" s="112"/>
      <c r="AS120" s="110">
        <f t="shared" si="65"/>
        <v>190</v>
      </c>
      <c r="AT120" s="117">
        <f t="shared" si="66"/>
        <v>9266560.5274642017</v>
      </c>
      <c r="AU120" s="101" t="str">
        <f t="shared" si="61"/>
        <v/>
      </c>
    </row>
    <row r="121" spans="1:47">
      <c r="A121" s="101">
        <v>112</v>
      </c>
      <c r="B121" s="105">
        <f t="shared" si="62"/>
        <v>84605.481648239365</v>
      </c>
      <c r="C121" s="106">
        <f t="shared" si="51"/>
        <v>64314.913658359881</v>
      </c>
      <c r="D121" s="105">
        <f t="shared" si="56"/>
        <v>20290.567989879484</v>
      </c>
      <c r="E121" s="105">
        <f t="shared" si="57"/>
        <v>8460796.947398236</v>
      </c>
      <c r="L121" s="101">
        <f t="shared" si="63"/>
        <v>7.5833333333333334E-3</v>
      </c>
      <c r="M121" s="101">
        <f t="shared" si="64"/>
        <v>300</v>
      </c>
      <c r="N121" s="103">
        <f t="shared" si="58"/>
        <v>111</v>
      </c>
      <c r="O121" s="107">
        <f t="shared" si="59"/>
        <v>84605.481648239365</v>
      </c>
      <c r="P121" s="107">
        <f t="shared" si="60"/>
        <v>20137.855915850952</v>
      </c>
      <c r="Q121" s="107">
        <f t="shared" si="54"/>
        <v>20137.855915850952</v>
      </c>
      <c r="R121" s="107">
        <f t="shared" si="55"/>
        <v>8481087.5153881162</v>
      </c>
      <c r="S121" s="117"/>
      <c r="T121" s="117"/>
      <c r="U121" s="117"/>
      <c r="V121" s="117"/>
      <c r="W121" s="117"/>
      <c r="X121" s="117"/>
      <c r="Y121" s="117"/>
      <c r="Z121" s="117"/>
      <c r="AA121" s="117"/>
      <c r="AG121" s="112"/>
      <c r="AH121" s="112"/>
      <c r="AI121" s="112"/>
      <c r="AJ121" s="112"/>
      <c r="AK121" s="112"/>
      <c r="AL121" s="112"/>
      <c r="AM121" s="112"/>
      <c r="AN121" s="112"/>
      <c r="AO121" s="112"/>
      <c r="AP121" s="112"/>
      <c r="AQ121" s="112"/>
      <c r="AR121" s="112"/>
      <c r="AS121" s="110">
        <f t="shared" si="65"/>
        <v>189</v>
      </c>
      <c r="AT121" s="117">
        <f t="shared" si="66"/>
        <v>9266560.5274642017</v>
      </c>
      <c r="AU121" s="101" t="str">
        <f t="shared" si="61"/>
        <v/>
      </c>
    </row>
    <row r="122" spans="1:47">
      <c r="A122" s="101">
        <v>113</v>
      </c>
      <c r="B122" s="105">
        <f t="shared" si="62"/>
        <v>84605.481648239365</v>
      </c>
      <c r="C122" s="106">
        <f t="shared" si="51"/>
        <v>64161.043517769955</v>
      </c>
      <c r="D122" s="105">
        <f t="shared" si="56"/>
        <v>20444.438130469411</v>
      </c>
      <c r="E122" s="105">
        <f t="shared" si="57"/>
        <v>8440352.509267766</v>
      </c>
      <c r="L122" s="101">
        <f t="shared" si="63"/>
        <v>7.5833333333333334E-3</v>
      </c>
      <c r="M122" s="101">
        <f t="shared" si="64"/>
        <v>300</v>
      </c>
      <c r="N122" s="103">
        <f t="shared" si="58"/>
        <v>112</v>
      </c>
      <c r="O122" s="107">
        <f t="shared" si="59"/>
        <v>84605.481648239365</v>
      </c>
      <c r="P122" s="107">
        <f t="shared" si="60"/>
        <v>20290.567989879484</v>
      </c>
      <c r="Q122" s="107">
        <f t="shared" si="54"/>
        <v>20290.567989879484</v>
      </c>
      <c r="R122" s="107">
        <f t="shared" si="55"/>
        <v>8460796.947398236</v>
      </c>
      <c r="S122" s="117"/>
      <c r="T122" s="117"/>
      <c r="U122" s="117"/>
      <c r="V122" s="117"/>
      <c r="W122" s="117"/>
      <c r="X122" s="117"/>
      <c r="Y122" s="117"/>
      <c r="Z122" s="117"/>
      <c r="AA122" s="117"/>
      <c r="AG122" s="112"/>
      <c r="AH122" s="112"/>
      <c r="AI122" s="112"/>
      <c r="AJ122" s="112"/>
      <c r="AK122" s="112"/>
      <c r="AL122" s="112"/>
      <c r="AM122" s="112"/>
      <c r="AN122" s="112"/>
      <c r="AO122" s="112"/>
      <c r="AP122" s="112"/>
      <c r="AQ122" s="112"/>
      <c r="AR122" s="112"/>
      <c r="AS122" s="110">
        <f t="shared" si="65"/>
        <v>188</v>
      </c>
      <c r="AT122" s="117">
        <f t="shared" si="66"/>
        <v>9266560.5274642017</v>
      </c>
      <c r="AU122" s="101" t="str">
        <f t="shared" si="61"/>
        <v/>
      </c>
    </row>
    <row r="123" spans="1:47">
      <c r="A123" s="101">
        <v>114</v>
      </c>
      <c r="B123" s="105">
        <f t="shared" si="62"/>
        <v>84605.481648239365</v>
      </c>
      <c r="C123" s="106">
        <f t="shared" si="51"/>
        <v>64006.006528613892</v>
      </c>
      <c r="D123" s="105">
        <f t="shared" si="56"/>
        <v>20599.475119625473</v>
      </c>
      <c r="E123" s="105">
        <f t="shared" si="57"/>
        <v>8419753.0341481399</v>
      </c>
      <c r="L123" s="101">
        <f t="shared" si="63"/>
        <v>7.5833333333333334E-3</v>
      </c>
      <c r="M123" s="101">
        <f t="shared" si="64"/>
        <v>300</v>
      </c>
      <c r="N123" s="103">
        <f t="shared" si="58"/>
        <v>113</v>
      </c>
      <c r="O123" s="107">
        <f t="shared" si="59"/>
        <v>84605.481648239365</v>
      </c>
      <c r="P123" s="107">
        <f t="shared" si="60"/>
        <v>20444.438130469411</v>
      </c>
      <c r="Q123" s="107">
        <f t="shared" si="54"/>
        <v>20444.438130469411</v>
      </c>
      <c r="R123" s="107">
        <f t="shared" si="55"/>
        <v>8440352.509267766</v>
      </c>
      <c r="S123" s="117"/>
      <c r="T123" s="117"/>
      <c r="U123" s="117"/>
      <c r="V123" s="117"/>
      <c r="W123" s="117"/>
      <c r="X123" s="117"/>
      <c r="Y123" s="117"/>
      <c r="Z123" s="117"/>
      <c r="AA123" s="117"/>
      <c r="AG123" s="112"/>
      <c r="AH123" s="112"/>
      <c r="AI123" s="112"/>
      <c r="AJ123" s="112"/>
      <c r="AK123" s="112"/>
      <c r="AL123" s="112"/>
      <c r="AM123" s="112"/>
      <c r="AN123" s="112"/>
      <c r="AO123" s="112"/>
      <c r="AP123" s="112"/>
      <c r="AQ123" s="112"/>
      <c r="AR123" s="112"/>
      <c r="AS123" s="110">
        <f t="shared" si="65"/>
        <v>187</v>
      </c>
      <c r="AT123" s="117">
        <f t="shared" si="66"/>
        <v>9266560.5274642017</v>
      </c>
      <c r="AU123" s="101" t="str">
        <f t="shared" si="61"/>
        <v/>
      </c>
    </row>
    <row r="124" spans="1:47">
      <c r="A124" s="101">
        <v>115</v>
      </c>
      <c r="B124" s="105">
        <f t="shared" si="62"/>
        <v>84605.481648239365</v>
      </c>
      <c r="C124" s="106">
        <f t="shared" si="51"/>
        <v>63849.793842290062</v>
      </c>
      <c r="D124" s="105">
        <f t="shared" si="56"/>
        <v>20755.687805949303</v>
      </c>
      <c r="E124" s="105">
        <f t="shared" si="57"/>
        <v>8398997.3463421911</v>
      </c>
      <c r="L124" s="101">
        <f t="shared" si="63"/>
        <v>7.5833333333333334E-3</v>
      </c>
      <c r="M124" s="101">
        <f t="shared" si="64"/>
        <v>300</v>
      </c>
      <c r="N124" s="103">
        <f t="shared" si="58"/>
        <v>114</v>
      </c>
      <c r="O124" s="107">
        <f t="shared" si="59"/>
        <v>84605.481648239365</v>
      </c>
      <c r="P124" s="107">
        <f t="shared" si="60"/>
        <v>20599.475119625473</v>
      </c>
      <c r="Q124" s="107">
        <f t="shared" si="54"/>
        <v>20599.475119625473</v>
      </c>
      <c r="R124" s="107">
        <f t="shared" si="55"/>
        <v>8419753.0341481399</v>
      </c>
      <c r="S124" s="117"/>
      <c r="T124" s="117"/>
      <c r="U124" s="117"/>
      <c r="V124" s="117"/>
      <c r="W124" s="117"/>
      <c r="X124" s="117"/>
      <c r="Y124" s="117"/>
      <c r="Z124" s="117"/>
      <c r="AA124" s="117"/>
      <c r="AG124" s="112"/>
      <c r="AH124" s="112"/>
      <c r="AI124" s="112"/>
      <c r="AJ124" s="112"/>
      <c r="AK124" s="112"/>
      <c r="AL124" s="112"/>
      <c r="AM124" s="112"/>
      <c r="AN124" s="112"/>
      <c r="AO124" s="112"/>
      <c r="AP124" s="112"/>
      <c r="AQ124" s="112"/>
      <c r="AR124" s="112"/>
      <c r="AS124" s="110">
        <f t="shared" si="65"/>
        <v>186</v>
      </c>
      <c r="AT124" s="117">
        <f t="shared" si="66"/>
        <v>9266560.5274642017</v>
      </c>
      <c r="AU124" s="101" t="str">
        <f t="shared" si="61"/>
        <v/>
      </c>
    </row>
    <row r="125" spans="1:47">
      <c r="A125" s="101">
        <v>116</v>
      </c>
      <c r="B125" s="105">
        <f t="shared" si="62"/>
        <v>84605.481648239365</v>
      </c>
      <c r="C125" s="106">
        <f t="shared" si="51"/>
        <v>63692.396543094947</v>
      </c>
      <c r="D125" s="105">
        <f t="shared" si="56"/>
        <v>20913.085105144419</v>
      </c>
      <c r="E125" s="105">
        <f t="shared" si="57"/>
        <v>8378084.2612370467</v>
      </c>
      <c r="L125" s="101">
        <f t="shared" si="63"/>
        <v>7.5833333333333334E-3</v>
      </c>
      <c r="M125" s="101">
        <f t="shared" si="64"/>
        <v>300</v>
      </c>
      <c r="N125" s="103">
        <f t="shared" si="58"/>
        <v>115</v>
      </c>
      <c r="O125" s="107">
        <f t="shared" si="59"/>
        <v>84605.481648239365</v>
      </c>
      <c r="P125" s="107">
        <f t="shared" si="60"/>
        <v>20755.687805949303</v>
      </c>
      <c r="Q125" s="107">
        <f t="shared" si="54"/>
        <v>20755.687805949303</v>
      </c>
      <c r="R125" s="107">
        <f t="shared" si="55"/>
        <v>8398997.3463421911</v>
      </c>
      <c r="S125" s="117"/>
      <c r="T125" s="117"/>
      <c r="U125" s="117"/>
      <c r="V125" s="117"/>
      <c r="W125" s="117"/>
      <c r="X125" s="117"/>
      <c r="Y125" s="117"/>
      <c r="Z125" s="117"/>
      <c r="AA125" s="117"/>
      <c r="AG125" s="112"/>
      <c r="AH125" s="112"/>
      <c r="AI125" s="112"/>
      <c r="AJ125" s="112"/>
      <c r="AK125" s="112"/>
      <c r="AL125" s="112"/>
      <c r="AM125" s="112"/>
      <c r="AN125" s="112"/>
      <c r="AO125" s="112"/>
      <c r="AP125" s="112"/>
      <c r="AQ125" s="112"/>
      <c r="AR125" s="112"/>
      <c r="AS125" s="110">
        <f t="shared" si="65"/>
        <v>185</v>
      </c>
      <c r="AT125" s="117">
        <f t="shared" si="66"/>
        <v>9266560.5274642017</v>
      </c>
      <c r="AU125" s="101" t="str">
        <f t="shared" si="61"/>
        <v/>
      </c>
    </row>
    <row r="126" spans="1:47">
      <c r="A126" s="101">
        <v>117</v>
      </c>
      <c r="B126" s="105">
        <f t="shared" si="62"/>
        <v>84605.481648239365</v>
      </c>
      <c r="C126" s="106">
        <f t="shared" si="51"/>
        <v>63533.805647714275</v>
      </c>
      <c r="D126" s="105">
        <f t="shared" si="56"/>
        <v>21071.676000525091</v>
      </c>
      <c r="E126" s="105">
        <f t="shared" si="57"/>
        <v>8357012.5852365214</v>
      </c>
      <c r="L126" s="101">
        <f t="shared" si="63"/>
        <v>7.5833333333333334E-3</v>
      </c>
      <c r="M126" s="101">
        <f t="shared" si="64"/>
        <v>300</v>
      </c>
      <c r="N126" s="103">
        <f t="shared" si="58"/>
        <v>116</v>
      </c>
      <c r="O126" s="107">
        <f t="shared" si="59"/>
        <v>84605.481648239365</v>
      </c>
      <c r="P126" s="107">
        <f t="shared" si="60"/>
        <v>20913.085105144419</v>
      </c>
      <c r="Q126" s="107">
        <f t="shared" si="54"/>
        <v>20913.085105144419</v>
      </c>
      <c r="R126" s="107">
        <f t="shared" si="55"/>
        <v>8378084.2612370467</v>
      </c>
      <c r="S126" s="117"/>
      <c r="T126" s="117"/>
      <c r="U126" s="117"/>
      <c r="V126" s="117"/>
      <c r="W126" s="117"/>
      <c r="X126" s="117"/>
      <c r="Y126" s="117"/>
      <c r="Z126" s="117"/>
      <c r="AA126" s="117"/>
      <c r="AG126" s="112"/>
      <c r="AH126" s="112"/>
      <c r="AI126" s="112"/>
      <c r="AJ126" s="112"/>
      <c r="AK126" s="112"/>
      <c r="AL126" s="112"/>
      <c r="AM126" s="112"/>
      <c r="AN126" s="112"/>
      <c r="AO126" s="112"/>
      <c r="AP126" s="112"/>
      <c r="AQ126" s="112"/>
      <c r="AR126" s="112"/>
      <c r="AS126" s="110">
        <f t="shared" si="65"/>
        <v>184</v>
      </c>
      <c r="AT126" s="117">
        <f t="shared" si="66"/>
        <v>9266560.5274642017</v>
      </c>
      <c r="AU126" s="101" t="str">
        <f t="shared" si="61"/>
        <v/>
      </c>
    </row>
    <row r="127" spans="1:47">
      <c r="A127" s="101">
        <v>118</v>
      </c>
      <c r="B127" s="105">
        <f t="shared" si="62"/>
        <v>84605.481648239365</v>
      </c>
      <c r="C127" s="106">
        <f t="shared" si="51"/>
        <v>63374.012104710288</v>
      </c>
      <c r="D127" s="105">
        <f t="shared" si="56"/>
        <v>21231.469543529078</v>
      </c>
      <c r="E127" s="105">
        <f t="shared" si="57"/>
        <v>8335781.1156929927</v>
      </c>
      <c r="L127" s="101">
        <f t="shared" si="63"/>
        <v>7.5833333333333334E-3</v>
      </c>
      <c r="M127" s="101">
        <f t="shared" si="64"/>
        <v>300</v>
      </c>
      <c r="N127" s="103">
        <f t="shared" si="58"/>
        <v>117</v>
      </c>
      <c r="O127" s="107">
        <f t="shared" si="59"/>
        <v>84605.481648239365</v>
      </c>
      <c r="P127" s="107">
        <f t="shared" si="60"/>
        <v>21071.676000525091</v>
      </c>
      <c r="Q127" s="107">
        <f t="shared" si="54"/>
        <v>21071.676000525091</v>
      </c>
      <c r="R127" s="107">
        <f t="shared" si="55"/>
        <v>8357012.5852365214</v>
      </c>
      <c r="S127" s="117"/>
      <c r="T127" s="117"/>
      <c r="U127" s="117"/>
      <c r="V127" s="117"/>
      <c r="W127" s="117"/>
      <c r="X127" s="117"/>
      <c r="Y127" s="117"/>
      <c r="Z127" s="117"/>
      <c r="AA127" s="117"/>
      <c r="AG127" s="112"/>
      <c r="AH127" s="112"/>
      <c r="AI127" s="112"/>
      <c r="AJ127" s="112"/>
      <c r="AK127" s="112"/>
      <c r="AL127" s="112"/>
      <c r="AM127" s="112"/>
      <c r="AN127" s="112"/>
      <c r="AO127" s="112"/>
      <c r="AP127" s="112"/>
      <c r="AQ127" s="112"/>
      <c r="AR127" s="112"/>
      <c r="AS127" s="110">
        <f t="shared" si="65"/>
        <v>183</v>
      </c>
      <c r="AT127" s="117">
        <f t="shared" si="66"/>
        <v>9266560.5274642017</v>
      </c>
      <c r="AU127" s="101" t="str">
        <f t="shared" si="61"/>
        <v/>
      </c>
    </row>
    <row r="128" spans="1:47">
      <c r="A128" s="101">
        <v>119</v>
      </c>
      <c r="B128" s="105">
        <f t="shared" si="62"/>
        <v>84605.481648239365</v>
      </c>
      <c r="C128" s="106">
        <f t="shared" si="51"/>
        <v>63213.006794005196</v>
      </c>
      <c r="D128" s="105">
        <f t="shared" si="56"/>
        <v>21392.474854234169</v>
      </c>
      <c r="E128" s="105">
        <f t="shared" si="57"/>
        <v>8314388.6408387581</v>
      </c>
      <c r="L128" s="101">
        <f t="shared" si="63"/>
        <v>7.5833333333333334E-3</v>
      </c>
      <c r="M128" s="101">
        <f t="shared" si="64"/>
        <v>300</v>
      </c>
      <c r="N128" s="103">
        <f t="shared" si="58"/>
        <v>118</v>
      </c>
      <c r="O128" s="107">
        <f t="shared" si="59"/>
        <v>84605.481648239365</v>
      </c>
      <c r="P128" s="107">
        <f t="shared" si="60"/>
        <v>21231.469543529078</v>
      </c>
      <c r="Q128" s="107">
        <f t="shared" si="54"/>
        <v>21231.469543529078</v>
      </c>
      <c r="R128" s="107">
        <f t="shared" si="55"/>
        <v>8335781.1156929927</v>
      </c>
      <c r="S128" s="117"/>
      <c r="T128" s="117"/>
      <c r="U128" s="117"/>
      <c r="V128" s="117"/>
      <c r="W128" s="117"/>
      <c r="X128" s="117"/>
      <c r="Y128" s="117"/>
      <c r="Z128" s="117"/>
      <c r="AA128" s="117"/>
      <c r="AG128" s="112"/>
      <c r="AH128" s="112"/>
      <c r="AI128" s="112"/>
      <c r="AJ128" s="112"/>
      <c r="AK128" s="112"/>
      <c r="AL128" s="112"/>
      <c r="AM128" s="112"/>
      <c r="AN128" s="112"/>
      <c r="AO128" s="112"/>
      <c r="AP128" s="112"/>
      <c r="AQ128" s="112"/>
      <c r="AR128" s="112"/>
      <c r="AS128" s="110">
        <f t="shared" si="65"/>
        <v>182</v>
      </c>
      <c r="AT128" s="117">
        <f t="shared" si="66"/>
        <v>9266560.5274642017</v>
      </c>
      <c r="AU128" s="101" t="str">
        <f t="shared" si="61"/>
        <v/>
      </c>
    </row>
    <row r="129" spans="1:47">
      <c r="A129" s="101">
        <v>120</v>
      </c>
      <c r="B129" s="105">
        <f t="shared" si="62"/>
        <v>84605.481648239365</v>
      </c>
      <c r="C129" s="106">
        <f t="shared" si="51"/>
        <v>63050.780526360584</v>
      </c>
      <c r="D129" s="105">
        <f t="shared" si="56"/>
        <v>21554.701121878781</v>
      </c>
      <c r="E129" s="105">
        <f t="shared" si="57"/>
        <v>8292833.9397168793</v>
      </c>
      <c r="L129" s="101">
        <f t="shared" si="63"/>
        <v>7.5833333333333334E-3</v>
      </c>
      <c r="M129" s="101">
        <f t="shared" si="64"/>
        <v>300</v>
      </c>
      <c r="N129" s="103">
        <f t="shared" si="58"/>
        <v>119</v>
      </c>
      <c r="O129" s="107">
        <f t="shared" si="59"/>
        <v>84605.481648239365</v>
      </c>
      <c r="P129" s="107">
        <f t="shared" si="60"/>
        <v>21392.474854234169</v>
      </c>
      <c r="Q129" s="107">
        <f t="shared" si="54"/>
        <v>21392.474854234169</v>
      </c>
      <c r="R129" s="107">
        <f t="shared" si="55"/>
        <v>8314388.6408387581</v>
      </c>
      <c r="S129" s="117"/>
      <c r="T129" s="117"/>
      <c r="U129" s="117"/>
      <c r="V129" s="117"/>
      <c r="W129" s="117"/>
      <c r="X129" s="117"/>
      <c r="Y129" s="117"/>
      <c r="Z129" s="117"/>
      <c r="AA129" s="117"/>
      <c r="AG129" s="112"/>
      <c r="AH129" s="112"/>
      <c r="AI129" s="112"/>
      <c r="AJ129" s="112"/>
      <c r="AK129" s="112"/>
      <c r="AL129" s="112"/>
      <c r="AM129" s="112"/>
      <c r="AN129" s="112"/>
      <c r="AO129" s="112"/>
      <c r="AP129" s="112"/>
      <c r="AQ129" s="112"/>
      <c r="AR129" s="112"/>
      <c r="AS129" s="110">
        <f t="shared" si="65"/>
        <v>181</v>
      </c>
      <c r="AT129" s="117">
        <f t="shared" si="66"/>
        <v>9266560.5274642017</v>
      </c>
      <c r="AU129" s="101" t="str">
        <f t="shared" si="61"/>
        <v/>
      </c>
    </row>
    <row r="130" spans="1:47">
      <c r="A130" s="101">
        <v>121</v>
      </c>
      <c r="B130" s="105">
        <f t="shared" si="62"/>
        <v>84605.481648239365</v>
      </c>
      <c r="C130" s="106">
        <f t="shared" si="51"/>
        <v>62887.324042853004</v>
      </c>
      <c r="D130" s="105">
        <f t="shared" si="56"/>
        <v>21718.157605386361</v>
      </c>
      <c r="E130" s="105">
        <f t="shared" si="57"/>
        <v>8271115.7821114929</v>
      </c>
      <c r="L130" s="101">
        <f t="shared" si="63"/>
        <v>7.5833333333333334E-3</v>
      </c>
      <c r="M130" s="101">
        <f t="shared" si="64"/>
        <v>300</v>
      </c>
      <c r="N130" s="103">
        <f t="shared" si="58"/>
        <v>120</v>
      </c>
      <c r="O130" s="107">
        <f t="shared" si="59"/>
        <v>84605.481648239365</v>
      </c>
      <c r="P130" s="107">
        <f t="shared" si="60"/>
        <v>21554.701121878781</v>
      </c>
      <c r="Q130" s="107">
        <f t="shared" si="54"/>
        <v>21554.701121878781</v>
      </c>
      <c r="R130" s="107">
        <f t="shared" si="55"/>
        <v>8292833.9397168793</v>
      </c>
      <c r="S130" s="117"/>
      <c r="T130" s="117"/>
      <c r="U130" s="117"/>
      <c r="V130" s="117"/>
      <c r="W130" s="117"/>
      <c r="X130" s="117"/>
      <c r="Y130" s="117"/>
      <c r="Z130" s="117"/>
      <c r="AA130" s="117"/>
      <c r="AG130" s="112"/>
      <c r="AH130" s="112"/>
      <c r="AI130" s="112"/>
      <c r="AJ130" s="112"/>
      <c r="AK130" s="112"/>
      <c r="AL130" s="112"/>
      <c r="AM130" s="112"/>
      <c r="AN130" s="112"/>
      <c r="AO130" s="112"/>
      <c r="AP130" s="112"/>
      <c r="AQ130" s="112"/>
      <c r="AR130" s="112"/>
      <c r="AS130" s="110">
        <f t="shared" si="65"/>
        <v>180</v>
      </c>
      <c r="AT130" s="117">
        <f t="shared" si="66"/>
        <v>9266560.5274642017</v>
      </c>
      <c r="AU130" s="101" t="str">
        <f t="shared" si="61"/>
        <v/>
      </c>
    </row>
    <row r="131" spans="1:47">
      <c r="A131" s="101">
        <v>122</v>
      </c>
      <c r="B131" s="105">
        <f t="shared" si="62"/>
        <v>84605.481648239365</v>
      </c>
      <c r="C131" s="106">
        <f t="shared" si="51"/>
        <v>62722.628014345486</v>
      </c>
      <c r="D131" s="105">
        <f t="shared" si="56"/>
        <v>21882.853633893879</v>
      </c>
      <c r="E131" s="105">
        <f t="shared" si="57"/>
        <v>8249232.9284775993</v>
      </c>
      <c r="L131" s="101">
        <f t="shared" si="63"/>
        <v>7.5833333333333334E-3</v>
      </c>
      <c r="M131" s="101">
        <f t="shared" si="64"/>
        <v>300</v>
      </c>
      <c r="N131" s="103">
        <f t="shared" si="58"/>
        <v>121</v>
      </c>
      <c r="O131" s="107">
        <f t="shared" si="59"/>
        <v>84605.481648239365</v>
      </c>
      <c r="P131" s="107">
        <f t="shared" si="60"/>
        <v>21718.157605386361</v>
      </c>
      <c r="Q131" s="107">
        <f t="shared" si="54"/>
        <v>21718.157605386361</v>
      </c>
      <c r="R131" s="107">
        <f t="shared" si="55"/>
        <v>8271115.7821114929</v>
      </c>
      <c r="S131" s="117"/>
      <c r="T131" s="117"/>
      <c r="U131" s="117"/>
      <c r="V131" s="117"/>
      <c r="W131" s="117"/>
      <c r="X131" s="117"/>
      <c r="Y131" s="117"/>
      <c r="Z131" s="117"/>
      <c r="AA131" s="117"/>
      <c r="AG131" s="112"/>
      <c r="AH131" s="112"/>
      <c r="AI131" s="112"/>
      <c r="AJ131" s="112"/>
      <c r="AK131" s="112"/>
      <c r="AL131" s="112"/>
      <c r="AM131" s="112"/>
      <c r="AN131" s="112"/>
      <c r="AO131" s="112"/>
      <c r="AP131" s="112"/>
      <c r="AQ131" s="112"/>
      <c r="AR131" s="112"/>
      <c r="AS131" s="110">
        <f t="shared" si="65"/>
        <v>179</v>
      </c>
      <c r="AT131" s="117">
        <f t="shared" si="66"/>
        <v>9266560.5274642017</v>
      </c>
      <c r="AU131" s="101" t="str">
        <f t="shared" si="61"/>
        <v/>
      </c>
    </row>
    <row r="132" spans="1:47">
      <c r="A132" s="101">
        <v>123</v>
      </c>
      <c r="B132" s="105">
        <f t="shared" si="62"/>
        <v>84605.481648239365</v>
      </c>
      <c r="C132" s="106">
        <f t="shared" si="51"/>
        <v>62556.683040955126</v>
      </c>
      <c r="D132" s="105">
        <f t="shared" si="56"/>
        <v>22048.79860728424</v>
      </c>
      <c r="E132" s="105">
        <f t="shared" si="57"/>
        <v>8227184.1298703151</v>
      </c>
      <c r="L132" s="101">
        <f t="shared" si="63"/>
        <v>7.5833333333333334E-3</v>
      </c>
      <c r="M132" s="101">
        <f t="shared" si="64"/>
        <v>300</v>
      </c>
      <c r="N132" s="103">
        <f t="shared" si="58"/>
        <v>122</v>
      </c>
      <c r="O132" s="107">
        <f t="shared" si="59"/>
        <v>84605.481648239365</v>
      </c>
      <c r="P132" s="107">
        <f t="shared" si="60"/>
        <v>21882.853633893879</v>
      </c>
      <c r="Q132" s="107">
        <f t="shared" si="54"/>
        <v>21882.853633893879</v>
      </c>
      <c r="R132" s="107">
        <f t="shared" si="55"/>
        <v>8249232.9284775993</v>
      </c>
      <c r="S132" s="117"/>
      <c r="T132" s="117"/>
      <c r="U132" s="117"/>
      <c r="V132" s="117"/>
      <c r="W132" s="117"/>
      <c r="X132" s="117"/>
      <c r="Y132" s="117"/>
      <c r="Z132" s="117"/>
      <c r="AA132" s="117"/>
      <c r="AG132" s="112"/>
      <c r="AH132" s="112"/>
      <c r="AI132" s="112"/>
      <c r="AJ132" s="112"/>
      <c r="AK132" s="112"/>
      <c r="AL132" s="112"/>
      <c r="AM132" s="112"/>
      <c r="AN132" s="112"/>
      <c r="AO132" s="112"/>
      <c r="AP132" s="112"/>
      <c r="AQ132" s="112"/>
      <c r="AR132" s="112"/>
      <c r="AS132" s="110">
        <f t="shared" si="65"/>
        <v>178</v>
      </c>
      <c r="AT132" s="117">
        <f t="shared" si="66"/>
        <v>9266560.5274642017</v>
      </c>
      <c r="AU132" s="101" t="str">
        <f t="shared" si="61"/>
        <v/>
      </c>
    </row>
    <row r="133" spans="1:47">
      <c r="A133" s="101">
        <v>124</v>
      </c>
      <c r="B133" s="105">
        <f t="shared" si="62"/>
        <v>84605.481648239365</v>
      </c>
      <c r="C133" s="106">
        <f t="shared" si="51"/>
        <v>62389.479651516558</v>
      </c>
      <c r="D133" s="105">
        <f t="shared" si="56"/>
        <v>22216.001996722807</v>
      </c>
      <c r="E133" s="105">
        <f t="shared" si="57"/>
        <v>8204968.1278735921</v>
      </c>
      <c r="L133" s="101">
        <f t="shared" si="63"/>
        <v>7.5833333333333334E-3</v>
      </c>
      <c r="M133" s="101">
        <f t="shared" si="64"/>
        <v>300</v>
      </c>
      <c r="N133" s="103">
        <f t="shared" si="58"/>
        <v>123</v>
      </c>
      <c r="O133" s="107">
        <f t="shared" si="59"/>
        <v>84605.481648239365</v>
      </c>
      <c r="P133" s="107">
        <f t="shared" si="60"/>
        <v>22048.79860728424</v>
      </c>
      <c r="Q133" s="107">
        <f t="shared" si="54"/>
        <v>22048.79860728424</v>
      </c>
      <c r="R133" s="107">
        <f t="shared" si="55"/>
        <v>8227184.1298703151</v>
      </c>
      <c r="S133" s="117"/>
      <c r="T133" s="117"/>
      <c r="U133" s="117"/>
      <c r="V133" s="117"/>
      <c r="W133" s="117"/>
      <c r="X133" s="117"/>
      <c r="Y133" s="117"/>
      <c r="Z133" s="117"/>
      <c r="AA133" s="117"/>
      <c r="AG133" s="112"/>
      <c r="AH133" s="112"/>
      <c r="AI133" s="112"/>
      <c r="AJ133" s="112"/>
      <c r="AK133" s="112"/>
      <c r="AL133" s="112"/>
      <c r="AM133" s="112"/>
      <c r="AN133" s="112"/>
      <c r="AO133" s="112"/>
      <c r="AP133" s="112"/>
      <c r="AQ133" s="112"/>
      <c r="AR133" s="112"/>
      <c r="AS133" s="110">
        <f t="shared" si="65"/>
        <v>177</v>
      </c>
      <c r="AT133" s="117">
        <f t="shared" si="66"/>
        <v>9266560.5274642017</v>
      </c>
      <c r="AU133" s="101" t="str">
        <f t="shared" si="61"/>
        <v/>
      </c>
    </row>
    <row r="134" spans="1:47">
      <c r="A134" s="101">
        <v>125</v>
      </c>
      <c r="B134" s="105">
        <f t="shared" si="62"/>
        <v>84605.481648239365</v>
      </c>
      <c r="C134" s="106">
        <f t="shared" si="51"/>
        <v>62221.00830304141</v>
      </c>
      <c r="D134" s="105">
        <f t="shared" si="56"/>
        <v>22384.473345197955</v>
      </c>
      <c r="E134" s="105">
        <f t="shared" si="57"/>
        <v>8182583.6545283943</v>
      </c>
      <c r="L134" s="101">
        <f t="shared" si="63"/>
        <v>7.5833333333333334E-3</v>
      </c>
      <c r="M134" s="101">
        <f t="shared" si="64"/>
        <v>300</v>
      </c>
      <c r="N134" s="103">
        <f t="shared" si="58"/>
        <v>124</v>
      </c>
      <c r="O134" s="107">
        <f t="shared" si="59"/>
        <v>84605.481648239365</v>
      </c>
      <c r="P134" s="107">
        <f t="shared" si="60"/>
        <v>22216.001996722807</v>
      </c>
      <c r="Q134" s="107">
        <f t="shared" si="54"/>
        <v>22216.001996722807</v>
      </c>
      <c r="R134" s="107">
        <f t="shared" si="55"/>
        <v>8204968.1278735921</v>
      </c>
      <c r="S134" s="117"/>
      <c r="T134" s="117"/>
      <c r="U134" s="117"/>
      <c r="V134" s="117"/>
      <c r="W134" s="117"/>
      <c r="X134" s="117"/>
      <c r="Y134" s="117"/>
      <c r="Z134" s="117"/>
      <c r="AA134" s="117"/>
      <c r="AG134" s="112"/>
      <c r="AH134" s="112"/>
      <c r="AI134" s="112"/>
      <c r="AJ134" s="112"/>
      <c r="AK134" s="112"/>
      <c r="AL134" s="112"/>
      <c r="AM134" s="112"/>
      <c r="AN134" s="112"/>
      <c r="AO134" s="112"/>
      <c r="AP134" s="112"/>
      <c r="AQ134" s="112"/>
      <c r="AR134" s="112"/>
      <c r="AS134" s="110">
        <f t="shared" si="65"/>
        <v>176</v>
      </c>
      <c r="AT134" s="117">
        <f t="shared" si="66"/>
        <v>9266560.5274642017</v>
      </c>
      <c r="AU134" s="101" t="str">
        <f t="shared" si="61"/>
        <v/>
      </c>
    </row>
    <row r="135" spans="1:47">
      <c r="A135" s="101">
        <v>126</v>
      </c>
      <c r="B135" s="105">
        <f t="shared" si="62"/>
        <v>84605.481648239365</v>
      </c>
      <c r="C135" s="106">
        <f t="shared" si="51"/>
        <v>62051.259380173658</v>
      </c>
      <c r="D135" s="105">
        <f t="shared" si="56"/>
        <v>22554.222268065707</v>
      </c>
      <c r="E135" s="105">
        <f t="shared" si="57"/>
        <v>8160029.4322603289</v>
      </c>
      <c r="L135" s="101">
        <f t="shared" si="63"/>
        <v>7.5833333333333334E-3</v>
      </c>
      <c r="M135" s="101">
        <f t="shared" si="64"/>
        <v>300</v>
      </c>
      <c r="N135" s="103">
        <f t="shared" si="58"/>
        <v>125</v>
      </c>
      <c r="O135" s="107">
        <f t="shared" si="59"/>
        <v>84605.481648239365</v>
      </c>
      <c r="P135" s="107">
        <f t="shared" si="60"/>
        <v>22384.473345197955</v>
      </c>
      <c r="Q135" s="107">
        <f t="shared" si="54"/>
        <v>22384.473345197955</v>
      </c>
      <c r="R135" s="107">
        <f t="shared" si="55"/>
        <v>8182583.6545283943</v>
      </c>
      <c r="S135" s="117"/>
      <c r="T135" s="117"/>
      <c r="U135" s="117"/>
      <c r="V135" s="117"/>
      <c r="W135" s="117"/>
      <c r="X135" s="117"/>
      <c r="Y135" s="117"/>
      <c r="Z135" s="117"/>
      <c r="AA135" s="117"/>
      <c r="AG135" s="112"/>
      <c r="AH135" s="112"/>
      <c r="AI135" s="112"/>
      <c r="AJ135" s="112"/>
      <c r="AK135" s="112"/>
      <c r="AL135" s="112"/>
      <c r="AM135" s="112"/>
      <c r="AN135" s="112"/>
      <c r="AO135" s="112"/>
      <c r="AP135" s="112"/>
      <c r="AQ135" s="112"/>
      <c r="AR135" s="112"/>
      <c r="AS135" s="110">
        <f t="shared" si="65"/>
        <v>175</v>
      </c>
      <c r="AT135" s="117">
        <f t="shared" si="66"/>
        <v>9266560.5274642017</v>
      </c>
      <c r="AU135" s="101" t="str">
        <f t="shared" si="61"/>
        <v/>
      </c>
    </row>
    <row r="136" spans="1:47">
      <c r="A136" s="101">
        <v>127</v>
      </c>
      <c r="B136" s="105">
        <f t="shared" si="62"/>
        <v>84605.481648239365</v>
      </c>
      <c r="C136" s="106">
        <f t="shared" si="51"/>
        <v>61880.223194640828</v>
      </c>
      <c r="D136" s="105">
        <f t="shared" si="56"/>
        <v>22725.258453598537</v>
      </c>
      <c r="E136" s="105">
        <f t="shared" si="57"/>
        <v>8137304.1738067307</v>
      </c>
      <c r="L136" s="101">
        <f t="shared" si="63"/>
        <v>7.5833333333333334E-3</v>
      </c>
      <c r="M136" s="101">
        <f t="shared" si="64"/>
        <v>300</v>
      </c>
      <c r="N136" s="103">
        <f t="shared" si="58"/>
        <v>126</v>
      </c>
      <c r="O136" s="107">
        <f t="shared" si="59"/>
        <v>84605.481648239365</v>
      </c>
      <c r="P136" s="107">
        <f t="shared" si="60"/>
        <v>22554.222268065707</v>
      </c>
      <c r="Q136" s="107">
        <f t="shared" si="54"/>
        <v>22554.222268065707</v>
      </c>
      <c r="R136" s="107">
        <f t="shared" si="55"/>
        <v>8160029.4322603289</v>
      </c>
      <c r="S136" s="117"/>
      <c r="T136" s="117"/>
      <c r="U136" s="117"/>
      <c r="V136" s="117"/>
      <c r="W136" s="117"/>
      <c r="X136" s="117"/>
      <c r="Y136" s="117"/>
      <c r="Z136" s="117"/>
      <c r="AA136" s="117"/>
      <c r="AG136" s="112"/>
      <c r="AH136" s="112"/>
      <c r="AI136" s="112"/>
      <c r="AJ136" s="112"/>
      <c r="AK136" s="112"/>
      <c r="AL136" s="112"/>
      <c r="AM136" s="112"/>
      <c r="AN136" s="112"/>
      <c r="AO136" s="112"/>
      <c r="AP136" s="112"/>
      <c r="AQ136" s="112"/>
      <c r="AR136" s="112"/>
      <c r="AS136" s="110">
        <f t="shared" si="65"/>
        <v>174</v>
      </c>
      <c r="AT136" s="117">
        <f t="shared" si="66"/>
        <v>9266560.5274642017</v>
      </c>
      <c r="AU136" s="101" t="str">
        <f t="shared" si="61"/>
        <v/>
      </c>
    </row>
    <row r="137" spans="1:47">
      <c r="A137" s="101">
        <v>128</v>
      </c>
      <c r="B137" s="105">
        <f t="shared" si="62"/>
        <v>84605.481648239365</v>
      </c>
      <c r="C137" s="106">
        <f t="shared" si="51"/>
        <v>61707.88998470104</v>
      </c>
      <c r="D137" s="105">
        <f t="shared" si="56"/>
        <v>22897.591663538326</v>
      </c>
      <c r="E137" s="105">
        <f t="shared" si="57"/>
        <v>8114406.5821431922</v>
      </c>
      <c r="L137" s="101">
        <f t="shared" si="63"/>
        <v>7.5833333333333334E-3</v>
      </c>
      <c r="M137" s="101">
        <f t="shared" si="64"/>
        <v>300</v>
      </c>
      <c r="N137" s="103">
        <f t="shared" si="58"/>
        <v>127</v>
      </c>
      <c r="O137" s="107">
        <f t="shared" si="59"/>
        <v>84605.481648239365</v>
      </c>
      <c r="P137" s="107">
        <f t="shared" si="60"/>
        <v>22725.258453598537</v>
      </c>
      <c r="Q137" s="107">
        <f t="shared" si="54"/>
        <v>22725.258453598537</v>
      </c>
      <c r="R137" s="107">
        <f t="shared" si="55"/>
        <v>8137304.1738067307</v>
      </c>
      <c r="S137" s="117"/>
      <c r="T137" s="117"/>
      <c r="U137" s="117"/>
      <c r="V137" s="117"/>
      <c r="W137" s="117"/>
      <c r="X137" s="117"/>
      <c r="Y137" s="117"/>
      <c r="Z137" s="117"/>
      <c r="AA137" s="117"/>
      <c r="AG137" s="112"/>
      <c r="AH137" s="112"/>
      <c r="AI137" s="112"/>
      <c r="AJ137" s="112"/>
      <c r="AK137" s="112"/>
      <c r="AL137" s="112"/>
      <c r="AM137" s="112"/>
      <c r="AN137" s="112"/>
      <c r="AO137" s="112"/>
      <c r="AP137" s="112"/>
      <c r="AQ137" s="112"/>
      <c r="AR137" s="112"/>
      <c r="AS137" s="110">
        <f t="shared" si="65"/>
        <v>173</v>
      </c>
      <c r="AT137" s="117">
        <f t="shared" si="66"/>
        <v>9266560.5274642017</v>
      </c>
      <c r="AU137" s="101" t="str">
        <f t="shared" si="61"/>
        <v/>
      </c>
    </row>
    <row r="138" spans="1:47">
      <c r="A138" s="101">
        <v>129</v>
      </c>
      <c r="B138" s="105">
        <f t="shared" si="62"/>
        <v>84605.481648239365</v>
      </c>
      <c r="C138" s="106">
        <f t="shared" ref="C138:C201" si="67">E137*L138</f>
        <v>61534.249914585875</v>
      </c>
      <c r="D138" s="105">
        <f t="shared" si="56"/>
        <v>23071.231733653491</v>
      </c>
      <c r="E138" s="105">
        <f t="shared" si="57"/>
        <v>8091335.3504095385</v>
      </c>
      <c r="L138" s="101">
        <f t="shared" si="63"/>
        <v>7.5833333333333334E-3</v>
      </c>
      <c r="M138" s="101">
        <f t="shared" si="64"/>
        <v>300</v>
      </c>
      <c r="N138" s="103">
        <f t="shared" si="58"/>
        <v>128</v>
      </c>
      <c r="O138" s="107">
        <f t="shared" si="59"/>
        <v>84605.481648239365</v>
      </c>
      <c r="P138" s="107">
        <f t="shared" si="60"/>
        <v>22897.591663538326</v>
      </c>
      <c r="Q138" s="107">
        <f t="shared" ref="Q138:Q201" si="68">IF(A137&gt;M138,"",D137)</f>
        <v>22897.591663538326</v>
      </c>
      <c r="R138" s="107">
        <f t="shared" ref="R138:R201" si="69">IF(A137&gt;M138,"",E137)</f>
        <v>8114406.5821431922</v>
      </c>
      <c r="S138" s="117"/>
      <c r="T138" s="117"/>
      <c r="U138" s="117"/>
      <c r="V138" s="117"/>
      <c r="W138" s="117"/>
      <c r="X138" s="117"/>
      <c r="Y138" s="117"/>
      <c r="Z138" s="117"/>
      <c r="AA138" s="117"/>
      <c r="AG138" s="112"/>
      <c r="AH138" s="112"/>
      <c r="AI138" s="112"/>
      <c r="AJ138" s="112"/>
      <c r="AK138" s="112"/>
      <c r="AL138" s="112"/>
      <c r="AM138" s="112"/>
      <c r="AN138" s="112"/>
      <c r="AO138" s="112"/>
      <c r="AP138" s="112"/>
      <c r="AQ138" s="112"/>
      <c r="AR138" s="112"/>
      <c r="AS138" s="110">
        <f t="shared" si="65"/>
        <v>172</v>
      </c>
      <c r="AT138" s="117">
        <f t="shared" si="66"/>
        <v>9266560.5274642017</v>
      </c>
      <c r="AU138" s="101" t="str">
        <f t="shared" si="61"/>
        <v/>
      </c>
    </row>
    <row r="139" spans="1:47">
      <c r="A139" s="101">
        <v>130</v>
      </c>
      <c r="B139" s="105">
        <f t="shared" si="62"/>
        <v>84605.481648239365</v>
      </c>
      <c r="C139" s="106">
        <f t="shared" si="67"/>
        <v>61359.293073938999</v>
      </c>
      <c r="D139" s="105">
        <f t="shared" ref="D139:D202" si="70">B139-C139</f>
        <v>23246.188574300366</v>
      </c>
      <c r="E139" s="105">
        <f t="shared" ref="E139:E202" si="71">E138-D139</f>
        <v>8068089.1618352383</v>
      </c>
      <c r="L139" s="101">
        <f t="shared" si="63"/>
        <v>7.5833333333333334E-3</v>
      </c>
      <c r="M139" s="101">
        <f t="shared" si="64"/>
        <v>300</v>
      </c>
      <c r="N139" s="103">
        <f t="shared" ref="N139:N202" si="72">IF(A138&gt;M139,"",A138)</f>
        <v>129</v>
      </c>
      <c r="O139" s="107">
        <f t="shared" ref="O139:O202" si="73">IF(A138&gt;M139,"",B138)</f>
        <v>84605.481648239365</v>
      </c>
      <c r="P139" s="107">
        <f t="shared" ref="P139:P202" si="74">IF(A138&gt;M139,"",D138)</f>
        <v>23071.231733653491</v>
      </c>
      <c r="Q139" s="107">
        <f t="shared" si="68"/>
        <v>23071.231733653491</v>
      </c>
      <c r="R139" s="107">
        <f t="shared" si="69"/>
        <v>8091335.3504095385</v>
      </c>
      <c r="S139" s="117"/>
      <c r="T139" s="117"/>
      <c r="U139" s="117"/>
      <c r="V139" s="117"/>
      <c r="W139" s="117"/>
      <c r="X139" s="117"/>
      <c r="Y139" s="117"/>
      <c r="Z139" s="117"/>
      <c r="AA139" s="117"/>
      <c r="AG139" s="112"/>
      <c r="AH139" s="112"/>
      <c r="AI139" s="112"/>
      <c r="AJ139" s="112"/>
      <c r="AK139" s="112"/>
      <c r="AL139" s="112"/>
      <c r="AM139" s="112"/>
      <c r="AN139" s="112"/>
      <c r="AO139" s="112"/>
      <c r="AP139" s="112"/>
      <c r="AQ139" s="112"/>
      <c r="AR139" s="112"/>
      <c r="AS139" s="110">
        <f t="shared" si="65"/>
        <v>171</v>
      </c>
      <c r="AT139" s="117">
        <f t="shared" si="66"/>
        <v>9266560.5274642017</v>
      </c>
      <c r="AU139" s="101" t="str">
        <f t="shared" ref="AU139:AU202" si="75">IF(AT139=R139,N139,"")</f>
        <v/>
      </c>
    </row>
    <row r="140" spans="1:47">
      <c r="A140" s="101">
        <v>131</v>
      </c>
      <c r="B140" s="105">
        <f t="shared" ref="B140:B203" si="76">B139</f>
        <v>84605.481648239365</v>
      </c>
      <c r="C140" s="106">
        <f t="shared" si="67"/>
        <v>61183.009477250554</v>
      </c>
      <c r="D140" s="105">
        <f t="shared" si="70"/>
        <v>23422.472170988811</v>
      </c>
      <c r="E140" s="105">
        <f t="shared" si="71"/>
        <v>8044666.6896642493</v>
      </c>
      <c r="L140" s="101">
        <f t="shared" ref="L140:L203" si="77">L139</f>
        <v>7.5833333333333334E-3</v>
      </c>
      <c r="M140" s="101">
        <f t="shared" ref="M140:M203" si="78">M139</f>
        <v>300</v>
      </c>
      <c r="N140" s="103">
        <f t="shared" si="72"/>
        <v>130</v>
      </c>
      <c r="O140" s="107">
        <f t="shared" si="73"/>
        <v>84605.481648239365</v>
      </c>
      <c r="P140" s="107">
        <f t="shared" si="74"/>
        <v>23246.188574300366</v>
      </c>
      <c r="Q140" s="107">
        <f t="shared" si="68"/>
        <v>23246.188574300366</v>
      </c>
      <c r="R140" s="107">
        <f t="shared" si="69"/>
        <v>8068089.1618352383</v>
      </c>
      <c r="S140" s="117"/>
      <c r="T140" s="117"/>
      <c r="U140" s="117"/>
      <c r="V140" s="117"/>
      <c r="W140" s="117"/>
      <c r="X140" s="117"/>
      <c r="Y140" s="117"/>
      <c r="Z140" s="117"/>
      <c r="AA140" s="117"/>
      <c r="AG140" s="112"/>
      <c r="AH140" s="112"/>
      <c r="AI140" s="112"/>
      <c r="AJ140" s="112"/>
      <c r="AK140" s="112"/>
      <c r="AL140" s="112"/>
      <c r="AM140" s="112"/>
      <c r="AN140" s="112"/>
      <c r="AO140" s="112"/>
      <c r="AP140" s="112"/>
      <c r="AQ140" s="112"/>
      <c r="AR140" s="112"/>
      <c r="AS140" s="110">
        <f t="shared" ref="AS140:AS203" si="79">AS139-1</f>
        <v>170</v>
      </c>
      <c r="AT140" s="117">
        <f t="shared" si="66"/>
        <v>9266560.5274642017</v>
      </c>
      <c r="AU140" s="101" t="str">
        <f t="shared" si="75"/>
        <v/>
      </c>
    </row>
    <row r="141" spans="1:47">
      <c r="A141" s="101">
        <v>132</v>
      </c>
      <c r="B141" s="105">
        <f t="shared" si="76"/>
        <v>84605.481648239365</v>
      </c>
      <c r="C141" s="106">
        <f t="shared" si="67"/>
        <v>61005.389063287228</v>
      </c>
      <c r="D141" s="105">
        <f t="shared" si="70"/>
        <v>23600.092584952137</v>
      </c>
      <c r="E141" s="105">
        <f t="shared" si="71"/>
        <v>8021066.5970792975</v>
      </c>
      <c r="L141" s="101">
        <f t="shared" si="77"/>
        <v>7.5833333333333334E-3</v>
      </c>
      <c r="M141" s="101">
        <f t="shared" si="78"/>
        <v>300</v>
      </c>
      <c r="N141" s="103">
        <f t="shared" si="72"/>
        <v>131</v>
      </c>
      <c r="O141" s="107">
        <f t="shared" si="73"/>
        <v>84605.481648239365</v>
      </c>
      <c r="P141" s="107">
        <f t="shared" si="74"/>
        <v>23422.472170988811</v>
      </c>
      <c r="Q141" s="107">
        <f t="shared" si="68"/>
        <v>23422.472170988811</v>
      </c>
      <c r="R141" s="107">
        <f t="shared" si="69"/>
        <v>8044666.6896642493</v>
      </c>
      <c r="S141" s="117"/>
      <c r="T141" s="117"/>
      <c r="U141" s="117"/>
      <c r="V141" s="117"/>
      <c r="W141" s="117"/>
      <c r="X141" s="117"/>
      <c r="Y141" s="117"/>
      <c r="Z141" s="117"/>
      <c r="AA141" s="117"/>
      <c r="AG141" s="112"/>
      <c r="AH141" s="112"/>
      <c r="AI141" s="112"/>
      <c r="AJ141" s="112"/>
      <c r="AK141" s="112"/>
      <c r="AL141" s="112"/>
      <c r="AM141" s="112"/>
      <c r="AN141" s="112"/>
      <c r="AO141" s="112"/>
      <c r="AP141" s="112"/>
      <c r="AQ141" s="112"/>
      <c r="AR141" s="112"/>
      <c r="AS141" s="110">
        <f t="shared" si="79"/>
        <v>169</v>
      </c>
      <c r="AT141" s="117">
        <f t="shared" ref="AT141:AT204" si="80">AT140</f>
        <v>9266560.5274642017</v>
      </c>
      <c r="AU141" s="101" t="str">
        <f t="shared" si="75"/>
        <v/>
      </c>
    </row>
    <row r="142" spans="1:47">
      <c r="A142" s="101">
        <v>133</v>
      </c>
      <c r="B142" s="105">
        <f t="shared" si="76"/>
        <v>84605.481648239365</v>
      </c>
      <c r="C142" s="106">
        <f t="shared" si="67"/>
        <v>60826.421694518009</v>
      </c>
      <c r="D142" s="105">
        <f t="shared" si="70"/>
        <v>23779.059953721357</v>
      </c>
      <c r="E142" s="105">
        <f t="shared" si="71"/>
        <v>7997287.5371255763</v>
      </c>
      <c r="L142" s="101">
        <f t="shared" si="77"/>
        <v>7.5833333333333334E-3</v>
      </c>
      <c r="M142" s="101">
        <f t="shared" si="78"/>
        <v>300</v>
      </c>
      <c r="N142" s="103">
        <f t="shared" si="72"/>
        <v>132</v>
      </c>
      <c r="O142" s="107">
        <f t="shared" si="73"/>
        <v>84605.481648239365</v>
      </c>
      <c r="P142" s="107">
        <f t="shared" si="74"/>
        <v>23600.092584952137</v>
      </c>
      <c r="Q142" s="107">
        <f t="shared" si="68"/>
        <v>23600.092584952137</v>
      </c>
      <c r="R142" s="107">
        <f t="shared" si="69"/>
        <v>8021066.5970792975</v>
      </c>
      <c r="S142" s="117"/>
      <c r="T142" s="117"/>
      <c r="U142" s="117"/>
      <c r="V142" s="117"/>
      <c r="W142" s="117"/>
      <c r="X142" s="117"/>
      <c r="Y142" s="117"/>
      <c r="Z142" s="117"/>
      <c r="AA142" s="117"/>
      <c r="AG142" s="112"/>
      <c r="AH142" s="112"/>
      <c r="AI142" s="112"/>
      <c r="AJ142" s="112"/>
      <c r="AK142" s="112"/>
      <c r="AL142" s="112"/>
      <c r="AM142" s="112"/>
      <c r="AN142" s="112"/>
      <c r="AO142" s="112"/>
      <c r="AP142" s="112"/>
      <c r="AQ142" s="112"/>
      <c r="AR142" s="112"/>
      <c r="AS142" s="110">
        <f t="shared" si="79"/>
        <v>168</v>
      </c>
      <c r="AT142" s="117">
        <f t="shared" si="80"/>
        <v>9266560.5274642017</v>
      </c>
      <c r="AU142" s="101" t="str">
        <f t="shared" si="75"/>
        <v/>
      </c>
    </row>
    <row r="143" spans="1:47">
      <c r="A143" s="101">
        <v>134</v>
      </c>
      <c r="B143" s="105">
        <f t="shared" si="76"/>
        <v>84605.481648239365</v>
      </c>
      <c r="C143" s="106">
        <f t="shared" si="67"/>
        <v>60646.097156535623</v>
      </c>
      <c r="D143" s="105">
        <f t="shared" si="70"/>
        <v>23959.384491703742</v>
      </c>
      <c r="E143" s="105">
        <f t="shared" si="71"/>
        <v>7973328.1526338728</v>
      </c>
      <c r="L143" s="101">
        <f t="shared" si="77"/>
        <v>7.5833333333333334E-3</v>
      </c>
      <c r="M143" s="101">
        <f t="shared" si="78"/>
        <v>300</v>
      </c>
      <c r="N143" s="103">
        <f t="shared" si="72"/>
        <v>133</v>
      </c>
      <c r="O143" s="107">
        <f t="shared" si="73"/>
        <v>84605.481648239365</v>
      </c>
      <c r="P143" s="107">
        <f t="shared" si="74"/>
        <v>23779.059953721357</v>
      </c>
      <c r="Q143" s="107">
        <f t="shared" si="68"/>
        <v>23779.059953721357</v>
      </c>
      <c r="R143" s="107">
        <f t="shared" si="69"/>
        <v>7997287.5371255763</v>
      </c>
      <c r="S143" s="117"/>
      <c r="T143" s="117"/>
      <c r="U143" s="117"/>
      <c r="V143" s="117"/>
      <c r="W143" s="117"/>
      <c r="X143" s="117"/>
      <c r="Y143" s="117"/>
      <c r="Z143" s="117"/>
      <c r="AA143" s="117"/>
      <c r="AG143" s="112"/>
      <c r="AH143" s="112"/>
      <c r="AI143" s="112"/>
      <c r="AJ143" s="112"/>
      <c r="AK143" s="112"/>
      <c r="AL143" s="112"/>
      <c r="AM143" s="112"/>
      <c r="AN143" s="112"/>
      <c r="AO143" s="112"/>
      <c r="AP143" s="112"/>
      <c r="AQ143" s="112"/>
      <c r="AR143" s="112"/>
      <c r="AS143" s="110">
        <f t="shared" si="79"/>
        <v>167</v>
      </c>
      <c r="AT143" s="117">
        <f t="shared" si="80"/>
        <v>9266560.5274642017</v>
      </c>
      <c r="AU143" s="101" t="str">
        <f t="shared" si="75"/>
        <v/>
      </c>
    </row>
    <row r="144" spans="1:47">
      <c r="A144" s="101">
        <v>135</v>
      </c>
      <c r="B144" s="105">
        <f t="shared" si="76"/>
        <v>84605.481648239365</v>
      </c>
      <c r="C144" s="106">
        <f t="shared" si="67"/>
        <v>60464.405157473535</v>
      </c>
      <c r="D144" s="105">
        <f t="shared" si="70"/>
        <v>24141.07649076583</v>
      </c>
      <c r="E144" s="105">
        <f t="shared" si="71"/>
        <v>7949187.0761431074</v>
      </c>
      <c r="L144" s="101">
        <f t="shared" si="77"/>
        <v>7.5833333333333334E-3</v>
      </c>
      <c r="M144" s="101">
        <f t="shared" si="78"/>
        <v>300</v>
      </c>
      <c r="N144" s="103">
        <f t="shared" si="72"/>
        <v>134</v>
      </c>
      <c r="O144" s="107">
        <f t="shared" si="73"/>
        <v>84605.481648239365</v>
      </c>
      <c r="P144" s="107">
        <f t="shared" si="74"/>
        <v>23959.384491703742</v>
      </c>
      <c r="Q144" s="107">
        <f t="shared" si="68"/>
        <v>23959.384491703742</v>
      </c>
      <c r="R144" s="107">
        <f t="shared" si="69"/>
        <v>7973328.1526338728</v>
      </c>
      <c r="S144" s="117"/>
      <c r="T144" s="117"/>
      <c r="U144" s="117"/>
      <c r="V144" s="117"/>
      <c r="W144" s="117"/>
      <c r="X144" s="117"/>
      <c r="Y144" s="117"/>
      <c r="Z144" s="117"/>
      <c r="AA144" s="117"/>
      <c r="AG144" s="112"/>
      <c r="AH144" s="112"/>
      <c r="AI144" s="112"/>
      <c r="AJ144" s="112"/>
      <c r="AK144" s="112"/>
      <c r="AL144" s="112"/>
      <c r="AM144" s="112"/>
      <c r="AN144" s="112"/>
      <c r="AO144" s="112"/>
      <c r="AP144" s="112"/>
      <c r="AQ144" s="112"/>
      <c r="AR144" s="112"/>
      <c r="AS144" s="110">
        <f t="shared" si="79"/>
        <v>166</v>
      </c>
      <c r="AT144" s="117">
        <f t="shared" si="80"/>
        <v>9266560.5274642017</v>
      </c>
      <c r="AU144" s="101" t="str">
        <f t="shared" si="75"/>
        <v/>
      </c>
    </row>
    <row r="145" spans="1:47">
      <c r="A145" s="101">
        <v>136</v>
      </c>
      <c r="B145" s="105">
        <f t="shared" si="76"/>
        <v>84605.481648239365</v>
      </c>
      <c r="C145" s="106">
        <f t="shared" si="67"/>
        <v>60281.335327418565</v>
      </c>
      <c r="D145" s="105">
        <f t="shared" si="70"/>
        <v>24324.146320820801</v>
      </c>
      <c r="E145" s="105">
        <f t="shared" si="71"/>
        <v>7924862.9298222866</v>
      </c>
      <c r="L145" s="101">
        <f t="shared" si="77"/>
        <v>7.5833333333333334E-3</v>
      </c>
      <c r="M145" s="101">
        <f t="shared" si="78"/>
        <v>300</v>
      </c>
      <c r="N145" s="103">
        <f t="shared" si="72"/>
        <v>135</v>
      </c>
      <c r="O145" s="107">
        <f t="shared" si="73"/>
        <v>84605.481648239365</v>
      </c>
      <c r="P145" s="107">
        <f t="shared" si="74"/>
        <v>24141.07649076583</v>
      </c>
      <c r="Q145" s="107">
        <f t="shared" si="68"/>
        <v>24141.07649076583</v>
      </c>
      <c r="R145" s="107">
        <f t="shared" si="69"/>
        <v>7949187.0761431074</v>
      </c>
      <c r="S145" s="117"/>
      <c r="T145" s="117"/>
      <c r="U145" s="117"/>
      <c r="V145" s="117"/>
      <c r="W145" s="117"/>
      <c r="X145" s="117"/>
      <c r="Y145" s="117"/>
      <c r="Z145" s="117"/>
      <c r="AA145" s="117"/>
      <c r="AG145" s="112"/>
      <c r="AH145" s="112"/>
      <c r="AI145" s="112"/>
      <c r="AJ145" s="112"/>
      <c r="AK145" s="112"/>
      <c r="AL145" s="112"/>
      <c r="AM145" s="112"/>
      <c r="AN145" s="112"/>
      <c r="AO145" s="112"/>
      <c r="AP145" s="112"/>
      <c r="AQ145" s="112"/>
      <c r="AR145" s="112"/>
      <c r="AS145" s="110">
        <f t="shared" si="79"/>
        <v>165</v>
      </c>
      <c r="AT145" s="117">
        <f t="shared" si="80"/>
        <v>9266560.5274642017</v>
      </c>
      <c r="AU145" s="101" t="str">
        <f t="shared" si="75"/>
        <v/>
      </c>
    </row>
    <row r="146" spans="1:47">
      <c r="A146" s="101">
        <v>137</v>
      </c>
      <c r="B146" s="105">
        <f t="shared" si="76"/>
        <v>84605.481648239365</v>
      </c>
      <c r="C146" s="106">
        <f t="shared" si="67"/>
        <v>60096.877217819005</v>
      </c>
      <c r="D146" s="105">
        <f t="shared" si="70"/>
        <v>24508.604430420361</v>
      </c>
      <c r="E146" s="105">
        <f t="shared" si="71"/>
        <v>7900354.3253918663</v>
      </c>
      <c r="L146" s="101">
        <f t="shared" si="77"/>
        <v>7.5833333333333334E-3</v>
      </c>
      <c r="M146" s="101">
        <f t="shared" si="78"/>
        <v>300</v>
      </c>
      <c r="N146" s="103">
        <f t="shared" si="72"/>
        <v>136</v>
      </c>
      <c r="O146" s="107">
        <f t="shared" si="73"/>
        <v>84605.481648239365</v>
      </c>
      <c r="P146" s="107">
        <f t="shared" si="74"/>
        <v>24324.146320820801</v>
      </c>
      <c r="Q146" s="107">
        <f t="shared" si="68"/>
        <v>24324.146320820801</v>
      </c>
      <c r="R146" s="107">
        <f t="shared" si="69"/>
        <v>7924862.9298222866</v>
      </c>
      <c r="S146" s="117"/>
      <c r="T146" s="117"/>
      <c r="U146" s="117"/>
      <c r="V146" s="117"/>
      <c r="W146" s="117"/>
      <c r="X146" s="117"/>
      <c r="Y146" s="117"/>
      <c r="Z146" s="117"/>
      <c r="AA146" s="117"/>
      <c r="AG146" s="112"/>
      <c r="AH146" s="112"/>
      <c r="AI146" s="112"/>
      <c r="AJ146" s="112"/>
      <c r="AK146" s="112"/>
      <c r="AL146" s="112"/>
      <c r="AM146" s="112"/>
      <c r="AN146" s="112"/>
      <c r="AO146" s="112"/>
      <c r="AP146" s="112"/>
      <c r="AQ146" s="112"/>
      <c r="AR146" s="112"/>
      <c r="AS146" s="110">
        <f t="shared" si="79"/>
        <v>164</v>
      </c>
      <c r="AT146" s="117">
        <f t="shared" si="80"/>
        <v>9266560.5274642017</v>
      </c>
      <c r="AU146" s="101" t="str">
        <f t="shared" si="75"/>
        <v/>
      </c>
    </row>
    <row r="147" spans="1:47">
      <c r="A147" s="101">
        <v>138</v>
      </c>
      <c r="B147" s="105">
        <f t="shared" si="76"/>
        <v>84605.481648239365</v>
      </c>
      <c r="C147" s="106">
        <f t="shared" si="67"/>
        <v>59911.020300888318</v>
      </c>
      <c r="D147" s="105">
        <f t="shared" si="70"/>
        <v>24694.461347351047</v>
      </c>
      <c r="E147" s="105">
        <f t="shared" si="71"/>
        <v>7875659.8640445154</v>
      </c>
      <c r="L147" s="101">
        <f t="shared" si="77"/>
        <v>7.5833333333333334E-3</v>
      </c>
      <c r="M147" s="101">
        <f t="shared" si="78"/>
        <v>300</v>
      </c>
      <c r="N147" s="103">
        <f t="shared" si="72"/>
        <v>137</v>
      </c>
      <c r="O147" s="107">
        <f t="shared" si="73"/>
        <v>84605.481648239365</v>
      </c>
      <c r="P147" s="107">
        <f t="shared" si="74"/>
        <v>24508.604430420361</v>
      </c>
      <c r="Q147" s="107">
        <f t="shared" si="68"/>
        <v>24508.604430420361</v>
      </c>
      <c r="R147" s="107">
        <f t="shared" si="69"/>
        <v>7900354.3253918663</v>
      </c>
      <c r="S147" s="117"/>
      <c r="T147" s="117"/>
      <c r="U147" s="117"/>
      <c r="V147" s="117"/>
      <c r="W147" s="117"/>
      <c r="X147" s="117"/>
      <c r="Y147" s="117"/>
      <c r="Z147" s="117"/>
      <c r="AA147" s="117"/>
      <c r="AG147" s="112"/>
      <c r="AH147" s="112"/>
      <c r="AI147" s="112"/>
      <c r="AJ147" s="112"/>
      <c r="AK147" s="112"/>
      <c r="AL147" s="112"/>
      <c r="AM147" s="112"/>
      <c r="AN147" s="112"/>
      <c r="AO147" s="112"/>
      <c r="AP147" s="112"/>
      <c r="AQ147" s="112"/>
      <c r="AR147" s="112"/>
      <c r="AS147" s="110">
        <f t="shared" si="79"/>
        <v>163</v>
      </c>
      <c r="AT147" s="117">
        <f t="shared" si="80"/>
        <v>9266560.5274642017</v>
      </c>
      <c r="AU147" s="101" t="str">
        <f t="shared" si="75"/>
        <v/>
      </c>
    </row>
    <row r="148" spans="1:47">
      <c r="A148" s="101">
        <v>139</v>
      </c>
      <c r="B148" s="105">
        <f t="shared" si="76"/>
        <v>84605.481648239365</v>
      </c>
      <c r="C148" s="106">
        <f t="shared" si="67"/>
        <v>59723.753969004239</v>
      </c>
      <c r="D148" s="105">
        <f t="shared" si="70"/>
        <v>24881.727679235126</v>
      </c>
      <c r="E148" s="105">
        <f t="shared" si="71"/>
        <v>7850778.1363652805</v>
      </c>
      <c r="L148" s="101">
        <f t="shared" si="77"/>
        <v>7.5833333333333334E-3</v>
      </c>
      <c r="M148" s="101">
        <f t="shared" si="78"/>
        <v>300</v>
      </c>
      <c r="N148" s="103">
        <f t="shared" si="72"/>
        <v>138</v>
      </c>
      <c r="O148" s="107">
        <f t="shared" si="73"/>
        <v>84605.481648239365</v>
      </c>
      <c r="P148" s="107">
        <f t="shared" si="74"/>
        <v>24694.461347351047</v>
      </c>
      <c r="Q148" s="107">
        <f t="shared" si="68"/>
        <v>24694.461347351047</v>
      </c>
      <c r="R148" s="107">
        <f t="shared" si="69"/>
        <v>7875659.8640445154</v>
      </c>
      <c r="S148" s="117"/>
      <c r="T148" s="117"/>
      <c r="U148" s="117"/>
      <c r="V148" s="117"/>
      <c r="W148" s="117"/>
      <c r="X148" s="117"/>
      <c r="Y148" s="117"/>
      <c r="Z148" s="117"/>
      <c r="AA148" s="117"/>
      <c r="AG148" s="112"/>
      <c r="AH148" s="112"/>
      <c r="AI148" s="112"/>
      <c r="AJ148" s="112"/>
      <c r="AK148" s="112"/>
      <c r="AL148" s="112"/>
      <c r="AM148" s="112"/>
      <c r="AN148" s="112"/>
      <c r="AO148" s="112"/>
      <c r="AP148" s="112"/>
      <c r="AQ148" s="112"/>
      <c r="AR148" s="112"/>
      <c r="AS148" s="110">
        <f t="shared" si="79"/>
        <v>162</v>
      </c>
      <c r="AT148" s="117">
        <f t="shared" si="80"/>
        <v>9266560.5274642017</v>
      </c>
      <c r="AU148" s="101" t="str">
        <f t="shared" si="75"/>
        <v/>
      </c>
    </row>
    <row r="149" spans="1:47">
      <c r="A149" s="101">
        <v>140</v>
      </c>
      <c r="B149" s="105">
        <f t="shared" si="76"/>
        <v>84605.481648239365</v>
      </c>
      <c r="C149" s="106">
        <f t="shared" si="67"/>
        <v>59535.067534103378</v>
      </c>
      <c r="D149" s="105">
        <f t="shared" si="70"/>
        <v>25070.414114135987</v>
      </c>
      <c r="E149" s="105">
        <f t="shared" si="71"/>
        <v>7825707.7222511442</v>
      </c>
      <c r="L149" s="101">
        <f t="shared" si="77"/>
        <v>7.5833333333333334E-3</v>
      </c>
      <c r="M149" s="101">
        <f t="shared" si="78"/>
        <v>300</v>
      </c>
      <c r="N149" s="103">
        <f t="shared" si="72"/>
        <v>139</v>
      </c>
      <c r="O149" s="107">
        <f t="shared" si="73"/>
        <v>84605.481648239365</v>
      </c>
      <c r="P149" s="107">
        <f t="shared" si="74"/>
        <v>24881.727679235126</v>
      </c>
      <c r="Q149" s="107">
        <f t="shared" si="68"/>
        <v>24881.727679235126</v>
      </c>
      <c r="R149" s="107">
        <f t="shared" si="69"/>
        <v>7850778.1363652805</v>
      </c>
      <c r="S149" s="117"/>
      <c r="T149" s="117"/>
      <c r="U149" s="117"/>
      <c r="V149" s="117"/>
      <c r="W149" s="117"/>
      <c r="X149" s="117"/>
      <c r="Y149" s="117"/>
      <c r="Z149" s="117"/>
      <c r="AA149" s="117"/>
      <c r="AG149" s="112"/>
      <c r="AH149" s="112"/>
      <c r="AI149" s="112"/>
      <c r="AJ149" s="112"/>
      <c r="AK149" s="112"/>
      <c r="AL149" s="112"/>
      <c r="AM149" s="112"/>
      <c r="AN149" s="112"/>
      <c r="AO149" s="112"/>
      <c r="AP149" s="112"/>
      <c r="AQ149" s="112"/>
      <c r="AR149" s="112"/>
      <c r="AS149" s="110">
        <f t="shared" si="79"/>
        <v>161</v>
      </c>
      <c r="AT149" s="117">
        <f t="shared" si="80"/>
        <v>9266560.5274642017</v>
      </c>
      <c r="AU149" s="101" t="str">
        <f t="shared" si="75"/>
        <v/>
      </c>
    </row>
    <row r="150" spans="1:47">
      <c r="A150" s="101">
        <v>141</v>
      </c>
      <c r="B150" s="105">
        <f t="shared" si="76"/>
        <v>84605.481648239365</v>
      </c>
      <c r="C150" s="106">
        <f t="shared" si="67"/>
        <v>59344.950227071175</v>
      </c>
      <c r="D150" s="105">
        <f t="shared" si="70"/>
        <v>25260.531421168191</v>
      </c>
      <c r="E150" s="105">
        <f t="shared" si="71"/>
        <v>7800447.1908299765</v>
      </c>
      <c r="L150" s="101">
        <f t="shared" si="77"/>
        <v>7.5833333333333334E-3</v>
      </c>
      <c r="M150" s="101">
        <f t="shared" si="78"/>
        <v>300</v>
      </c>
      <c r="N150" s="103">
        <f t="shared" si="72"/>
        <v>140</v>
      </c>
      <c r="O150" s="107">
        <f t="shared" si="73"/>
        <v>84605.481648239365</v>
      </c>
      <c r="P150" s="107">
        <f t="shared" si="74"/>
        <v>25070.414114135987</v>
      </c>
      <c r="Q150" s="107">
        <f t="shared" si="68"/>
        <v>25070.414114135987</v>
      </c>
      <c r="R150" s="107">
        <f t="shared" si="69"/>
        <v>7825707.7222511442</v>
      </c>
      <c r="S150" s="117"/>
      <c r="T150" s="117"/>
      <c r="U150" s="117"/>
      <c r="V150" s="117"/>
      <c r="W150" s="117"/>
      <c r="X150" s="117"/>
      <c r="Y150" s="117"/>
      <c r="Z150" s="117"/>
      <c r="AA150" s="117"/>
      <c r="AG150" s="112"/>
      <c r="AH150" s="112"/>
      <c r="AI150" s="112"/>
      <c r="AJ150" s="112"/>
      <c r="AK150" s="112"/>
      <c r="AL150" s="112"/>
      <c r="AM150" s="112"/>
      <c r="AN150" s="112"/>
      <c r="AO150" s="112"/>
      <c r="AP150" s="112"/>
      <c r="AQ150" s="112"/>
      <c r="AR150" s="112"/>
      <c r="AS150" s="110">
        <f t="shared" si="79"/>
        <v>160</v>
      </c>
      <c r="AT150" s="117">
        <f t="shared" si="80"/>
        <v>9266560.5274642017</v>
      </c>
      <c r="AU150" s="101" t="str">
        <f t="shared" si="75"/>
        <v/>
      </c>
    </row>
    <row r="151" spans="1:47">
      <c r="A151" s="101">
        <v>142</v>
      </c>
      <c r="B151" s="105">
        <f t="shared" si="76"/>
        <v>84605.481648239365</v>
      </c>
      <c r="C151" s="106">
        <f t="shared" si="67"/>
        <v>59153.391197127319</v>
      </c>
      <c r="D151" s="105">
        <f t="shared" si="70"/>
        <v>25452.090451112046</v>
      </c>
      <c r="E151" s="105">
        <f t="shared" si="71"/>
        <v>7774995.1003788644</v>
      </c>
      <c r="L151" s="101">
        <f t="shared" si="77"/>
        <v>7.5833333333333334E-3</v>
      </c>
      <c r="M151" s="101">
        <f t="shared" si="78"/>
        <v>300</v>
      </c>
      <c r="N151" s="103">
        <f t="shared" si="72"/>
        <v>141</v>
      </c>
      <c r="O151" s="107">
        <f t="shared" si="73"/>
        <v>84605.481648239365</v>
      </c>
      <c r="P151" s="107">
        <f t="shared" si="74"/>
        <v>25260.531421168191</v>
      </c>
      <c r="Q151" s="107">
        <f t="shared" si="68"/>
        <v>25260.531421168191</v>
      </c>
      <c r="R151" s="107">
        <f t="shared" si="69"/>
        <v>7800447.1908299765</v>
      </c>
      <c r="S151" s="117"/>
      <c r="T151" s="117"/>
      <c r="U151" s="117"/>
      <c r="V151" s="117"/>
      <c r="W151" s="117"/>
      <c r="X151" s="117"/>
      <c r="Y151" s="117"/>
      <c r="Z151" s="117"/>
      <c r="AA151" s="117"/>
      <c r="AG151" s="112"/>
      <c r="AH151" s="112"/>
      <c r="AI151" s="112"/>
      <c r="AJ151" s="112"/>
      <c r="AK151" s="112"/>
      <c r="AL151" s="112"/>
      <c r="AM151" s="112"/>
      <c r="AN151" s="112"/>
      <c r="AO151" s="112"/>
      <c r="AP151" s="112"/>
      <c r="AQ151" s="112"/>
      <c r="AR151" s="112"/>
      <c r="AS151" s="110">
        <f t="shared" si="79"/>
        <v>159</v>
      </c>
      <c r="AT151" s="117">
        <f t="shared" si="80"/>
        <v>9266560.5274642017</v>
      </c>
      <c r="AU151" s="101" t="str">
        <f t="shared" si="75"/>
        <v/>
      </c>
    </row>
    <row r="152" spans="1:47">
      <c r="A152" s="101">
        <v>143</v>
      </c>
      <c r="B152" s="105">
        <f t="shared" si="76"/>
        <v>84605.481648239365</v>
      </c>
      <c r="C152" s="106">
        <f t="shared" si="67"/>
        <v>58960.379511206389</v>
      </c>
      <c r="D152" s="105">
        <f t="shared" si="70"/>
        <v>25645.102137032976</v>
      </c>
      <c r="E152" s="105">
        <f t="shared" si="71"/>
        <v>7749349.9982418315</v>
      </c>
      <c r="L152" s="101">
        <f t="shared" si="77"/>
        <v>7.5833333333333334E-3</v>
      </c>
      <c r="M152" s="101">
        <f t="shared" si="78"/>
        <v>300</v>
      </c>
      <c r="N152" s="103">
        <f t="shared" si="72"/>
        <v>142</v>
      </c>
      <c r="O152" s="107">
        <f t="shared" si="73"/>
        <v>84605.481648239365</v>
      </c>
      <c r="P152" s="107">
        <f t="shared" si="74"/>
        <v>25452.090451112046</v>
      </c>
      <c r="Q152" s="107">
        <f t="shared" si="68"/>
        <v>25452.090451112046</v>
      </c>
      <c r="R152" s="107">
        <f t="shared" si="69"/>
        <v>7774995.1003788644</v>
      </c>
      <c r="S152" s="117"/>
      <c r="T152" s="117"/>
      <c r="U152" s="117"/>
      <c r="V152" s="117"/>
      <c r="W152" s="117"/>
      <c r="X152" s="117"/>
      <c r="Y152" s="117"/>
      <c r="Z152" s="117"/>
      <c r="AA152" s="117"/>
      <c r="AG152" s="112"/>
      <c r="AH152" s="112"/>
      <c r="AI152" s="112"/>
      <c r="AJ152" s="112"/>
      <c r="AK152" s="112"/>
      <c r="AL152" s="112"/>
      <c r="AM152" s="112"/>
      <c r="AN152" s="112"/>
      <c r="AO152" s="112"/>
      <c r="AP152" s="112"/>
      <c r="AQ152" s="112"/>
      <c r="AR152" s="112"/>
      <c r="AS152" s="110">
        <f t="shared" si="79"/>
        <v>158</v>
      </c>
      <c r="AT152" s="117">
        <f t="shared" si="80"/>
        <v>9266560.5274642017</v>
      </c>
      <c r="AU152" s="101" t="str">
        <f t="shared" si="75"/>
        <v/>
      </c>
    </row>
    <row r="153" spans="1:47">
      <c r="A153" s="101">
        <v>144</v>
      </c>
      <c r="B153" s="105">
        <f t="shared" si="76"/>
        <v>84605.481648239365</v>
      </c>
      <c r="C153" s="106">
        <f t="shared" si="67"/>
        <v>58765.90415333389</v>
      </c>
      <c r="D153" s="105">
        <f t="shared" si="70"/>
        <v>25839.577494905476</v>
      </c>
      <c r="E153" s="105">
        <f t="shared" si="71"/>
        <v>7723510.4207469262</v>
      </c>
      <c r="L153" s="101">
        <f t="shared" si="77"/>
        <v>7.5833333333333334E-3</v>
      </c>
      <c r="M153" s="101">
        <f t="shared" si="78"/>
        <v>300</v>
      </c>
      <c r="N153" s="103">
        <f t="shared" si="72"/>
        <v>143</v>
      </c>
      <c r="O153" s="107">
        <f t="shared" si="73"/>
        <v>84605.481648239365</v>
      </c>
      <c r="P153" s="107">
        <f t="shared" si="74"/>
        <v>25645.102137032976</v>
      </c>
      <c r="Q153" s="107">
        <f t="shared" si="68"/>
        <v>25645.102137032976</v>
      </c>
      <c r="R153" s="107">
        <f t="shared" si="69"/>
        <v>7749349.9982418315</v>
      </c>
      <c r="S153" s="117"/>
      <c r="T153" s="117"/>
      <c r="U153" s="117"/>
      <c r="V153" s="117"/>
      <c r="W153" s="117"/>
      <c r="X153" s="117"/>
      <c r="Y153" s="117"/>
      <c r="Z153" s="117"/>
      <c r="AA153" s="117"/>
      <c r="AG153" s="112"/>
      <c r="AH153" s="112"/>
      <c r="AI153" s="112"/>
      <c r="AJ153" s="112"/>
      <c r="AK153" s="112"/>
      <c r="AL153" s="112"/>
      <c r="AM153" s="112"/>
      <c r="AN153" s="112"/>
      <c r="AO153" s="112"/>
      <c r="AP153" s="112"/>
      <c r="AQ153" s="112"/>
      <c r="AR153" s="112"/>
      <c r="AS153" s="110">
        <f t="shared" si="79"/>
        <v>157</v>
      </c>
      <c r="AT153" s="117">
        <f t="shared" si="80"/>
        <v>9266560.5274642017</v>
      </c>
      <c r="AU153" s="101" t="str">
        <f t="shared" si="75"/>
        <v/>
      </c>
    </row>
    <row r="154" spans="1:47">
      <c r="A154" s="101">
        <v>145</v>
      </c>
      <c r="B154" s="105">
        <f t="shared" si="76"/>
        <v>84605.481648239365</v>
      </c>
      <c r="C154" s="106">
        <f t="shared" si="67"/>
        <v>58569.954023997525</v>
      </c>
      <c r="D154" s="105">
        <f t="shared" si="70"/>
        <v>26035.52762424184</v>
      </c>
      <c r="E154" s="105">
        <f t="shared" si="71"/>
        <v>7697474.8931226842</v>
      </c>
      <c r="L154" s="101">
        <f t="shared" si="77"/>
        <v>7.5833333333333334E-3</v>
      </c>
      <c r="M154" s="101">
        <f t="shared" si="78"/>
        <v>300</v>
      </c>
      <c r="N154" s="103">
        <f t="shared" si="72"/>
        <v>144</v>
      </c>
      <c r="O154" s="107">
        <f t="shared" si="73"/>
        <v>84605.481648239365</v>
      </c>
      <c r="P154" s="107">
        <f t="shared" si="74"/>
        <v>25839.577494905476</v>
      </c>
      <c r="Q154" s="107">
        <f t="shared" si="68"/>
        <v>25839.577494905476</v>
      </c>
      <c r="R154" s="107">
        <f t="shared" si="69"/>
        <v>7723510.4207469262</v>
      </c>
      <c r="S154" s="117"/>
      <c r="T154" s="117"/>
      <c r="U154" s="117"/>
      <c r="V154" s="117"/>
      <c r="W154" s="117"/>
      <c r="X154" s="117"/>
      <c r="Y154" s="117"/>
      <c r="Z154" s="117"/>
      <c r="AA154" s="117"/>
      <c r="AG154" s="112"/>
      <c r="AH154" s="112"/>
      <c r="AI154" s="112"/>
      <c r="AJ154" s="112"/>
      <c r="AK154" s="112"/>
      <c r="AL154" s="112"/>
      <c r="AM154" s="112"/>
      <c r="AN154" s="112"/>
      <c r="AO154" s="112"/>
      <c r="AP154" s="112"/>
      <c r="AQ154" s="112"/>
      <c r="AR154" s="112"/>
      <c r="AS154" s="110">
        <f t="shared" si="79"/>
        <v>156</v>
      </c>
      <c r="AT154" s="117">
        <f t="shared" si="80"/>
        <v>9266560.5274642017</v>
      </c>
      <c r="AU154" s="101" t="str">
        <f t="shared" si="75"/>
        <v/>
      </c>
    </row>
    <row r="155" spans="1:47">
      <c r="A155" s="101">
        <v>146</v>
      </c>
      <c r="B155" s="105">
        <f t="shared" si="76"/>
        <v>84605.481648239365</v>
      </c>
      <c r="C155" s="106">
        <f t="shared" si="67"/>
        <v>58372.517939513687</v>
      </c>
      <c r="D155" s="105">
        <f t="shared" si="70"/>
        <v>26232.963708725678</v>
      </c>
      <c r="E155" s="105">
        <f t="shared" si="71"/>
        <v>7671241.9294139585</v>
      </c>
      <c r="L155" s="101">
        <f t="shared" si="77"/>
        <v>7.5833333333333334E-3</v>
      </c>
      <c r="M155" s="101">
        <f t="shared" si="78"/>
        <v>300</v>
      </c>
      <c r="N155" s="103">
        <f t="shared" si="72"/>
        <v>145</v>
      </c>
      <c r="O155" s="107">
        <f t="shared" si="73"/>
        <v>84605.481648239365</v>
      </c>
      <c r="P155" s="107">
        <f t="shared" si="74"/>
        <v>26035.52762424184</v>
      </c>
      <c r="Q155" s="107">
        <f t="shared" si="68"/>
        <v>26035.52762424184</v>
      </c>
      <c r="R155" s="107">
        <f t="shared" si="69"/>
        <v>7697474.8931226842</v>
      </c>
      <c r="S155" s="117"/>
      <c r="T155" s="117"/>
      <c r="U155" s="117"/>
      <c r="V155" s="117"/>
      <c r="W155" s="117"/>
      <c r="X155" s="117"/>
      <c r="Y155" s="117"/>
      <c r="Z155" s="117"/>
      <c r="AA155" s="117"/>
      <c r="AG155" s="112"/>
      <c r="AH155" s="112"/>
      <c r="AI155" s="112"/>
      <c r="AJ155" s="112"/>
      <c r="AK155" s="112"/>
      <c r="AL155" s="112"/>
      <c r="AM155" s="112"/>
      <c r="AN155" s="112"/>
      <c r="AO155" s="112"/>
      <c r="AP155" s="112"/>
      <c r="AQ155" s="112"/>
      <c r="AR155" s="112"/>
      <c r="AS155" s="110">
        <f t="shared" si="79"/>
        <v>155</v>
      </c>
      <c r="AT155" s="117">
        <f t="shared" si="80"/>
        <v>9266560.5274642017</v>
      </c>
      <c r="AU155" s="101" t="str">
        <f t="shared" si="75"/>
        <v/>
      </c>
    </row>
    <row r="156" spans="1:47">
      <c r="A156" s="101">
        <v>147</v>
      </c>
      <c r="B156" s="105">
        <f t="shared" si="76"/>
        <v>84605.481648239365</v>
      </c>
      <c r="C156" s="106">
        <f t="shared" si="67"/>
        <v>58173.584631389189</v>
      </c>
      <c r="D156" s="105">
        <f t="shared" si="70"/>
        <v>26431.897016850176</v>
      </c>
      <c r="E156" s="105">
        <f t="shared" si="71"/>
        <v>7644810.0323971082</v>
      </c>
      <c r="L156" s="101">
        <f t="shared" si="77"/>
        <v>7.5833333333333334E-3</v>
      </c>
      <c r="M156" s="101">
        <f t="shared" si="78"/>
        <v>300</v>
      </c>
      <c r="N156" s="103">
        <f t="shared" si="72"/>
        <v>146</v>
      </c>
      <c r="O156" s="107">
        <f t="shared" si="73"/>
        <v>84605.481648239365</v>
      </c>
      <c r="P156" s="107">
        <f t="shared" si="74"/>
        <v>26232.963708725678</v>
      </c>
      <c r="Q156" s="107">
        <f t="shared" si="68"/>
        <v>26232.963708725678</v>
      </c>
      <c r="R156" s="107">
        <f t="shared" si="69"/>
        <v>7671241.9294139585</v>
      </c>
      <c r="S156" s="117"/>
      <c r="T156" s="117"/>
      <c r="U156" s="117"/>
      <c r="V156" s="117"/>
      <c r="W156" s="117"/>
      <c r="X156" s="117"/>
      <c r="Y156" s="117"/>
      <c r="Z156" s="117"/>
      <c r="AA156" s="117"/>
      <c r="AG156" s="112"/>
      <c r="AH156" s="112"/>
      <c r="AI156" s="112"/>
      <c r="AJ156" s="112"/>
      <c r="AK156" s="112"/>
      <c r="AL156" s="112"/>
      <c r="AM156" s="112"/>
      <c r="AN156" s="112"/>
      <c r="AO156" s="112"/>
      <c r="AP156" s="112"/>
      <c r="AQ156" s="112"/>
      <c r="AR156" s="112"/>
      <c r="AS156" s="110">
        <f t="shared" si="79"/>
        <v>154</v>
      </c>
      <c r="AT156" s="117">
        <f t="shared" si="80"/>
        <v>9266560.5274642017</v>
      </c>
      <c r="AU156" s="101" t="str">
        <f t="shared" si="75"/>
        <v/>
      </c>
    </row>
    <row r="157" spans="1:47">
      <c r="A157" s="101">
        <v>148</v>
      </c>
      <c r="B157" s="105">
        <f t="shared" si="76"/>
        <v>84605.481648239365</v>
      </c>
      <c r="C157" s="106">
        <f t="shared" si="67"/>
        <v>57973.142745678073</v>
      </c>
      <c r="D157" s="105">
        <f t="shared" si="70"/>
        <v>26632.338902561292</v>
      </c>
      <c r="E157" s="105">
        <f t="shared" si="71"/>
        <v>7618177.6934945472</v>
      </c>
      <c r="L157" s="101">
        <f t="shared" si="77"/>
        <v>7.5833333333333334E-3</v>
      </c>
      <c r="M157" s="101">
        <f t="shared" si="78"/>
        <v>300</v>
      </c>
      <c r="N157" s="103">
        <f t="shared" si="72"/>
        <v>147</v>
      </c>
      <c r="O157" s="107">
        <f t="shared" si="73"/>
        <v>84605.481648239365</v>
      </c>
      <c r="P157" s="107">
        <f t="shared" si="74"/>
        <v>26431.897016850176</v>
      </c>
      <c r="Q157" s="107">
        <f t="shared" si="68"/>
        <v>26431.897016850176</v>
      </c>
      <c r="R157" s="107">
        <f t="shared" si="69"/>
        <v>7644810.0323971082</v>
      </c>
      <c r="S157" s="117"/>
      <c r="T157" s="117"/>
      <c r="U157" s="117"/>
      <c r="V157" s="117"/>
      <c r="W157" s="117"/>
      <c r="X157" s="117"/>
      <c r="Y157" s="117"/>
      <c r="Z157" s="117"/>
      <c r="AA157" s="117"/>
      <c r="AG157" s="112"/>
      <c r="AH157" s="112"/>
      <c r="AI157" s="112"/>
      <c r="AJ157" s="112"/>
      <c r="AK157" s="112"/>
      <c r="AL157" s="112"/>
      <c r="AM157" s="112"/>
      <c r="AN157" s="112"/>
      <c r="AO157" s="112"/>
      <c r="AP157" s="112"/>
      <c r="AQ157" s="112"/>
      <c r="AR157" s="112"/>
      <c r="AS157" s="110">
        <f t="shared" si="79"/>
        <v>153</v>
      </c>
      <c r="AT157" s="117">
        <f t="shared" si="80"/>
        <v>9266560.5274642017</v>
      </c>
      <c r="AU157" s="101" t="str">
        <f t="shared" si="75"/>
        <v/>
      </c>
    </row>
    <row r="158" spans="1:47">
      <c r="A158" s="101">
        <v>149</v>
      </c>
      <c r="B158" s="105">
        <f t="shared" si="76"/>
        <v>84605.481648239365</v>
      </c>
      <c r="C158" s="106">
        <f t="shared" si="67"/>
        <v>57771.180842333648</v>
      </c>
      <c r="D158" s="105">
        <f t="shared" si="70"/>
        <v>26834.300805905717</v>
      </c>
      <c r="E158" s="105">
        <f t="shared" si="71"/>
        <v>7591343.3926886413</v>
      </c>
      <c r="L158" s="101">
        <f t="shared" si="77"/>
        <v>7.5833333333333334E-3</v>
      </c>
      <c r="M158" s="101">
        <f t="shared" si="78"/>
        <v>300</v>
      </c>
      <c r="N158" s="103">
        <f t="shared" si="72"/>
        <v>148</v>
      </c>
      <c r="O158" s="107">
        <f t="shared" si="73"/>
        <v>84605.481648239365</v>
      </c>
      <c r="P158" s="107">
        <f t="shared" si="74"/>
        <v>26632.338902561292</v>
      </c>
      <c r="Q158" s="107">
        <f t="shared" si="68"/>
        <v>26632.338902561292</v>
      </c>
      <c r="R158" s="107">
        <f t="shared" si="69"/>
        <v>7618177.6934945472</v>
      </c>
      <c r="S158" s="117"/>
      <c r="T158" s="117"/>
      <c r="U158" s="117"/>
      <c r="V158" s="117"/>
      <c r="W158" s="117"/>
      <c r="X158" s="117"/>
      <c r="Y158" s="117"/>
      <c r="Z158" s="117"/>
      <c r="AA158" s="117"/>
      <c r="AG158" s="112"/>
      <c r="AH158" s="112"/>
      <c r="AI158" s="112"/>
      <c r="AJ158" s="112"/>
      <c r="AK158" s="112"/>
      <c r="AL158" s="112"/>
      <c r="AM158" s="112"/>
      <c r="AN158" s="112"/>
      <c r="AO158" s="112"/>
      <c r="AP158" s="112"/>
      <c r="AQ158" s="112"/>
      <c r="AR158" s="112"/>
      <c r="AS158" s="110">
        <f t="shared" si="79"/>
        <v>152</v>
      </c>
      <c r="AT158" s="117">
        <f t="shared" si="80"/>
        <v>9266560.5274642017</v>
      </c>
      <c r="AU158" s="101" t="str">
        <f t="shared" si="75"/>
        <v/>
      </c>
    </row>
    <row r="159" spans="1:47">
      <c r="A159" s="101">
        <v>150</v>
      </c>
      <c r="B159" s="105">
        <f t="shared" si="76"/>
        <v>84605.481648239365</v>
      </c>
      <c r="C159" s="106">
        <f t="shared" si="67"/>
        <v>57567.687394555527</v>
      </c>
      <c r="D159" s="105">
        <f t="shared" si="70"/>
        <v>27037.794253683838</v>
      </c>
      <c r="E159" s="105">
        <f t="shared" si="71"/>
        <v>7564305.5984349577</v>
      </c>
      <c r="L159" s="101">
        <f t="shared" si="77"/>
        <v>7.5833333333333334E-3</v>
      </c>
      <c r="M159" s="101">
        <f t="shared" si="78"/>
        <v>300</v>
      </c>
      <c r="N159" s="103">
        <f t="shared" si="72"/>
        <v>149</v>
      </c>
      <c r="O159" s="107">
        <f t="shared" si="73"/>
        <v>84605.481648239365</v>
      </c>
      <c r="P159" s="107">
        <f t="shared" si="74"/>
        <v>26834.300805905717</v>
      </c>
      <c r="Q159" s="107">
        <f t="shared" si="68"/>
        <v>26834.300805905717</v>
      </c>
      <c r="R159" s="107">
        <f t="shared" si="69"/>
        <v>7591343.3926886413</v>
      </c>
      <c r="S159" s="117"/>
      <c r="T159" s="117"/>
      <c r="U159" s="117"/>
      <c r="V159" s="117"/>
      <c r="W159" s="117"/>
      <c r="X159" s="117"/>
      <c r="Y159" s="117"/>
      <c r="Z159" s="117"/>
      <c r="AA159" s="117"/>
      <c r="AG159" s="112"/>
      <c r="AH159" s="112"/>
      <c r="AI159" s="112"/>
      <c r="AJ159" s="112"/>
      <c r="AK159" s="112"/>
      <c r="AL159" s="112"/>
      <c r="AM159" s="112"/>
      <c r="AN159" s="112"/>
      <c r="AO159" s="112"/>
      <c r="AP159" s="112"/>
      <c r="AQ159" s="112"/>
      <c r="AR159" s="112"/>
      <c r="AS159" s="110">
        <f t="shared" si="79"/>
        <v>151</v>
      </c>
      <c r="AT159" s="117">
        <f t="shared" si="80"/>
        <v>9266560.5274642017</v>
      </c>
      <c r="AU159" s="101" t="str">
        <f t="shared" si="75"/>
        <v/>
      </c>
    </row>
    <row r="160" spans="1:47">
      <c r="A160" s="101">
        <v>151</v>
      </c>
      <c r="B160" s="105">
        <f t="shared" si="76"/>
        <v>84605.481648239365</v>
      </c>
      <c r="C160" s="106">
        <f t="shared" si="67"/>
        <v>57362.650788131767</v>
      </c>
      <c r="D160" s="105">
        <f t="shared" si="70"/>
        <v>27242.830860107599</v>
      </c>
      <c r="E160" s="105">
        <f t="shared" si="71"/>
        <v>7537062.7675748505</v>
      </c>
      <c r="L160" s="101">
        <f t="shared" si="77"/>
        <v>7.5833333333333334E-3</v>
      </c>
      <c r="M160" s="101">
        <f t="shared" si="78"/>
        <v>300</v>
      </c>
      <c r="N160" s="103">
        <f t="shared" si="72"/>
        <v>150</v>
      </c>
      <c r="O160" s="107">
        <f t="shared" si="73"/>
        <v>84605.481648239365</v>
      </c>
      <c r="P160" s="107">
        <f t="shared" si="74"/>
        <v>27037.794253683838</v>
      </c>
      <c r="Q160" s="107">
        <f t="shared" si="68"/>
        <v>27037.794253683838</v>
      </c>
      <c r="R160" s="107">
        <f t="shared" si="69"/>
        <v>7564305.5984349577</v>
      </c>
      <c r="S160" s="117"/>
      <c r="T160" s="117"/>
      <c r="U160" s="117"/>
      <c r="V160" s="117"/>
      <c r="W160" s="117"/>
      <c r="X160" s="117"/>
      <c r="Y160" s="117"/>
      <c r="Z160" s="117"/>
      <c r="AA160" s="117"/>
      <c r="AG160" s="112"/>
      <c r="AH160" s="112"/>
      <c r="AI160" s="112"/>
      <c r="AJ160" s="112"/>
      <c r="AK160" s="112"/>
      <c r="AL160" s="112"/>
      <c r="AM160" s="112"/>
      <c r="AN160" s="112"/>
      <c r="AO160" s="112"/>
      <c r="AP160" s="112"/>
      <c r="AQ160" s="112"/>
      <c r="AR160" s="112"/>
      <c r="AS160" s="110">
        <f t="shared" si="79"/>
        <v>150</v>
      </c>
      <c r="AT160" s="117">
        <f t="shared" si="80"/>
        <v>9266560.5274642017</v>
      </c>
      <c r="AU160" s="101" t="str">
        <f t="shared" si="75"/>
        <v/>
      </c>
    </row>
    <row r="161" spans="1:47">
      <c r="A161" s="101">
        <v>152</v>
      </c>
      <c r="B161" s="105">
        <f t="shared" si="76"/>
        <v>84605.481648239365</v>
      </c>
      <c r="C161" s="106">
        <f t="shared" si="67"/>
        <v>57156.059320775952</v>
      </c>
      <c r="D161" s="105">
        <f t="shared" si="70"/>
        <v>27449.422327463413</v>
      </c>
      <c r="E161" s="105">
        <f t="shared" si="71"/>
        <v>7509613.345247387</v>
      </c>
      <c r="L161" s="101">
        <f t="shared" si="77"/>
        <v>7.5833333333333334E-3</v>
      </c>
      <c r="M161" s="101">
        <f t="shared" si="78"/>
        <v>300</v>
      </c>
      <c r="N161" s="103">
        <f t="shared" si="72"/>
        <v>151</v>
      </c>
      <c r="O161" s="107">
        <f t="shared" si="73"/>
        <v>84605.481648239365</v>
      </c>
      <c r="P161" s="107">
        <f t="shared" si="74"/>
        <v>27242.830860107599</v>
      </c>
      <c r="Q161" s="107">
        <f t="shared" si="68"/>
        <v>27242.830860107599</v>
      </c>
      <c r="R161" s="107">
        <f t="shared" si="69"/>
        <v>7537062.7675748505</v>
      </c>
      <c r="S161" s="117"/>
      <c r="T161" s="117"/>
      <c r="U161" s="117"/>
      <c r="V161" s="117"/>
      <c r="W161" s="117"/>
      <c r="X161" s="117"/>
      <c r="Y161" s="117"/>
      <c r="Z161" s="117"/>
      <c r="AA161" s="117"/>
      <c r="AG161" s="112"/>
      <c r="AH161" s="112"/>
      <c r="AI161" s="112"/>
      <c r="AJ161" s="112"/>
      <c r="AK161" s="112"/>
      <c r="AL161" s="112"/>
      <c r="AM161" s="112"/>
      <c r="AN161" s="112"/>
      <c r="AO161" s="112"/>
      <c r="AP161" s="112"/>
      <c r="AQ161" s="112"/>
      <c r="AR161" s="112"/>
      <c r="AS161" s="110">
        <f t="shared" si="79"/>
        <v>149</v>
      </c>
      <c r="AT161" s="117">
        <f t="shared" si="80"/>
        <v>9266560.5274642017</v>
      </c>
      <c r="AU161" s="101" t="str">
        <f t="shared" si="75"/>
        <v/>
      </c>
    </row>
    <row r="162" spans="1:47">
      <c r="A162" s="101">
        <v>153</v>
      </c>
      <c r="B162" s="105">
        <f t="shared" si="76"/>
        <v>84605.481648239365</v>
      </c>
      <c r="C162" s="106">
        <f t="shared" si="67"/>
        <v>56947.901201459354</v>
      </c>
      <c r="D162" s="105">
        <f t="shared" si="70"/>
        <v>27657.580446780012</v>
      </c>
      <c r="E162" s="105">
        <f t="shared" si="71"/>
        <v>7481955.7648006072</v>
      </c>
      <c r="L162" s="101">
        <f t="shared" si="77"/>
        <v>7.5833333333333334E-3</v>
      </c>
      <c r="M162" s="101">
        <f t="shared" si="78"/>
        <v>300</v>
      </c>
      <c r="N162" s="103">
        <f t="shared" si="72"/>
        <v>152</v>
      </c>
      <c r="O162" s="107">
        <f t="shared" si="73"/>
        <v>84605.481648239365</v>
      </c>
      <c r="P162" s="107">
        <f t="shared" si="74"/>
        <v>27449.422327463413</v>
      </c>
      <c r="Q162" s="107">
        <f t="shared" si="68"/>
        <v>27449.422327463413</v>
      </c>
      <c r="R162" s="107">
        <f t="shared" si="69"/>
        <v>7509613.345247387</v>
      </c>
      <c r="S162" s="117"/>
      <c r="T162" s="117"/>
      <c r="U162" s="117"/>
      <c r="V162" s="117"/>
      <c r="W162" s="117"/>
      <c r="X162" s="117"/>
      <c r="Y162" s="117"/>
      <c r="Z162" s="117"/>
      <c r="AA162" s="117"/>
      <c r="AG162" s="112"/>
      <c r="AH162" s="112"/>
      <c r="AI162" s="112"/>
      <c r="AJ162" s="112"/>
      <c r="AK162" s="112"/>
      <c r="AL162" s="112"/>
      <c r="AM162" s="112"/>
      <c r="AN162" s="112"/>
      <c r="AO162" s="112"/>
      <c r="AP162" s="112"/>
      <c r="AQ162" s="112"/>
      <c r="AR162" s="112"/>
      <c r="AS162" s="110">
        <f t="shared" si="79"/>
        <v>148</v>
      </c>
      <c r="AT162" s="117">
        <f t="shared" si="80"/>
        <v>9266560.5274642017</v>
      </c>
      <c r="AU162" s="101" t="str">
        <f t="shared" si="75"/>
        <v/>
      </c>
    </row>
    <row r="163" spans="1:47">
      <c r="A163" s="101">
        <v>154</v>
      </c>
      <c r="B163" s="105">
        <f t="shared" si="76"/>
        <v>84605.481648239365</v>
      </c>
      <c r="C163" s="106">
        <f t="shared" si="67"/>
        <v>56738.164549737936</v>
      </c>
      <c r="D163" s="105">
        <f t="shared" si="70"/>
        <v>27867.317098501429</v>
      </c>
      <c r="E163" s="105">
        <f t="shared" si="71"/>
        <v>7454088.4477021061</v>
      </c>
      <c r="L163" s="101">
        <f t="shared" si="77"/>
        <v>7.5833333333333334E-3</v>
      </c>
      <c r="M163" s="101">
        <f t="shared" si="78"/>
        <v>300</v>
      </c>
      <c r="N163" s="103">
        <f t="shared" si="72"/>
        <v>153</v>
      </c>
      <c r="O163" s="107">
        <f t="shared" si="73"/>
        <v>84605.481648239365</v>
      </c>
      <c r="P163" s="107">
        <f t="shared" si="74"/>
        <v>27657.580446780012</v>
      </c>
      <c r="Q163" s="107">
        <f t="shared" si="68"/>
        <v>27657.580446780012</v>
      </c>
      <c r="R163" s="107">
        <f t="shared" si="69"/>
        <v>7481955.7648006072</v>
      </c>
      <c r="S163" s="117"/>
      <c r="T163" s="117"/>
      <c r="U163" s="117"/>
      <c r="V163" s="117"/>
      <c r="W163" s="117"/>
      <c r="X163" s="117"/>
      <c r="Y163" s="117"/>
      <c r="Z163" s="117"/>
      <c r="AA163" s="117"/>
      <c r="AG163" s="112"/>
      <c r="AH163" s="112"/>
      <c r="AI163" s="112"/>
      <c r="AJ163" s="112"/>
      <c r="AK163" s="112"/>
      <c r="AL163" s="112"/>
      <c r="AM163" s="112"/>
      <c r="AN163" s="112"/>
      <c r="AO163" s="112"/>
      <c r="AP163" s="112"/>
      <c r="AQ163" s="112"/>
      <c r="AR163" s="112"/>
      <c r="AS163" s="110">
        <f t="shared" si="79"/>
        <v>147</v>
      </c>
      <c r="AT163" s="117">
        <f t="shared" si="80"/>
        <v>9266560.5274642017</v>
      </c>
      <c r="AU163" s="101" t="str">
        <f t="shared" si="75"/>
        <v/>
      </c>
    </row>
    <row r="164" spans="1:47">
      <c r="A164" s="101">
        <v>155</v>
      </c>
      <c r="B164" s="105">
        <f t="shared" si="76"/>
        <v>84605.481648239365</v>
      </c>
      <c r="C164" s="106">
        <f t="shared" si="67"/>
        <v>56526.837395074304</v>
      </c>
      <c r="D164" s="105">
        <f t="shared" si="70"/>
        <v>28078.644253165061</v>
      </c>
      <c r="E164" s="105">
        <f t="shared" si="71"/>
        <v>7426009.8034489406</v>
      </c>
      <c r="L164" s="101">
        <f t="shared" si="77"/>
        <v>7.5833333333333334E-3</v>
      </c>
      <c r="M164" s="101">
        <f t="shared" si="78"/>
        <v>300</v>
      </c>
      <c r="N164" s="103">
        <f t="shared" si="72"/>
        <v>154</v>
      </c>
      <c r="O164" s="107">
        <f t="shared" si="73"/>
        <v>84605.481648239365</v>
      </c>
      <c r="P164" s="107">
        <f t="shared" si="74"/>
        <v>27867.317098501429</v>
      </c>
      <c r="Q164" s="107">
        <f t="shared" si="68"/>
        <v>27867.317098501429</v>
      </c>
      <c r="R164" s="107">
        <f t="shared" si="69"/>
        <v>7454088.4477021061</v>
      </c>
      <c r="S164" s="117"/>
      <c r="T164" s="117"/>
      <c r="U164" s="117"/>
      <c r="V164" s="117"/>
      <c r="W164" s="117"/>
      <c r="X164" s="117"/>
      <c r="Y164" s="117"/>
      <c r="Z164" s="117"/>
      <c r="AA164" s="117"/>
      <c r="AG164" s="112"/>
      <c r="AH164" s="112"/>
      <c r="AI164" s="112"/>
      <c r="AJ164" s="112"/>
      <c r="AK164" s="112"/>
      <c r="AL164" s="112"/>
      <c r="AM164" s="112"/>
      <c r="AN164" s="112"/>
      <c r="AO164" s="112"/>
      <c r="AP164" s="112"/>
      <c r="AQ164" s="112"/>
      <c r="AR164" s="112"/>
      <c r="AS164" s="110">
        <f t="shared" si="79"/>
        <v>146</v>
      </c>
      <c r="AT164" s="117">
        <f t="shared" si="80"/>
        <v>9266560.5274642017</v>
      </c>
      <c r="AU164" s="101" t="str">
        <f t="shared" si="75"/>
        <v/>
      </c>
    </row>
    <row r="165" spans="1:47">
      <c r="A165" s="101">
        <v>156</v>
      </c>
      <c r="B165" s="105">
        <f t="shared" si="76"/>
        <v>84605.481648239365</v>
      </c>
      <c r="C165" s="106">
        <f t="shared" si="67"/>
        <v>56313.907676154464</v>
      </c>
      <c r="D165" s="105">
        <f t="shared" si="70"/>
        <v>28291.573972084901</v>
      </c>
      <c r="E165" s="105">
        <f t="shared" si="71"/>
        <v>7397718.2294768561</v>
      </c>
      <c r="L165" s="101">
        <f t="shared" si="77"/>
        <v>7.5833333333333334E-3</v>
      </c>
      <c r="M165" s="101">
        <f t="shared" si="78"/>
        <v>300</v>
      </c>
      <c r="N165" s="103">
        <f t="shared" si="72"/>
        <v>155</v>
      </c>
      <c r="O165" s="107">
        <f t="shared" si="73"/>
        <v>84605.481648239365</v>
      </c>
      <c r="P165" s="107">
        <f t="shared" si="74"/>
        <v>28078.644253165061</v>
      </c>
      <c r="Q165" s="107">
        <f t="shared" si="68"/>
        <v>28078.644253165061</v>
      </c>
      <c r="R165" s="107">
        <f t="shared" si="69"/>
        <v>7426009.8034489406</v>
      </c>
      <c r="S165" s="117"/>
      <c r="T165" s="117"/>
      <c r="U165" s="117"/>
      <c r="V165" s="117"/>
      <c r="W165" s="117"/>
      <c r="X165" s="117"/>
      <c r="Y165" s="117"/>
      <c r="Z165" s="117"/>
      <c r="AA165" s="117"/>
      <c r="AG165" s="112"/>
      <c r="AH165" s="112"/>
      <c r="AI165" s="112"/>
      <c r="AJ165" s="112"/>
      <c r="AK165" s="112"/>
      <c r="AL165" s="112"/>
      <c r="AM165" s="112"/>
      <c r="AN165" s="112"/>
      <c r="AO165" s="112"/>
      <c r="AP165" s="112"/>
      <c r="AQ165" s="112"/>
      <c r="AR165" s="112"/>
      <c r="AS165" s="110">
        <f t="shared" si="79"/>
        <v>145</v>
      </c>
      <c r="AT165" s="117">
        <f t="shared" si="80"/>
        <v>9266560.5274642017</v>
      </c>
      <c r="AU165" s="101" t="str">
        <f t="shared" si="75"/>
        <v/>
      </c>
    </row>
    <row r="166" spans="1:47">
      <c r="A166" s="101">
        <v>157</v>
      </c>
      <c r="B166" s="105">
        <f t="shared" si="76"/>
        <v>84605.481648239365</v>
      </c>
      <c r="C166" s="106">
        <f t="shared" si="67"/>
        <v>56099.363240199491</v>
      </c>
      <c r="D166" s="105">
        <f t="shared" si="70"/>
        <v>28506.118408039874</v>
      </c>
      <c r="E166" s="105">
        <f t="shared" si="71"/>
        <v>7369212.1110688159</v>
      </c>
      <c r="L166" s="101">
        <f t="shared" si="77"/>
        <v>7.5833333333333334E-3</v>
      </c>
      <c r="M166" s="101">
        <f t="shared" si="78"/>
        <v>300</v>
      </c>
      <c r="N166" s="103">
        <f t="shared" si="72"/>
        <v>156</v>
      </c>
      <c r="O166" s="107">
        <f t="shared" si="73"/>
        <v>84605.481648239365</v>
      </c>
      <c r="P166" s="107">
        <f t="shared" si="74"/>
        <v>28291.573972084901</v>
      </c>
      <c r="Q166" s="107">
        <f t="shared" si="68"/>
        <v>28291.573972084901</v>
      </c>
      <c r="R166" s="107">
        <f t="shared" si="69"/>
        <v>7397718.2294768561</v>
      </c>
      <c r="S166" s="117"/>
      <c r="T166" s="117"/>
      <c r="U166" s="117"/>
      <c r="V166" s="117"/>
      <c r="W166" s="117"/>
      <c r="X166" s="117"/>
      <c r="Y166" s="117"/>
      <c r="Z166" s="117"/>
      <c r="AA166" s="117"/>
      <c r="AG166" s="112"/>
      <c r="AH166" s="112"/>
      <c r="AI166" s="112"/>
      <c r="AJ166" s="112"/>
      <c r="AK166" s="112"/>
      <c r="AL166" s="112"/>
      <c r="AM166" s="112"/>
      <c r="AN166" s="112"/>
      <c r="AO166" s="112"/>
      <c r="AP166" s="112"/>
      <c r="AQ166" s="112"/>
      <c r="AR166" s="112"/>
      <c r="AS166" s="110">
        <f t="shared" si="79"/>
        <v>144</v>
      </c>
      <c r="AT166" s="117">
        <f t="shared" si="80"/>
        <v>9266560.5274642017</v>
      </c>
      <c r="AU166" s="101" t="str">
        <f t="shared" si="75"/>
        <v/>
      </c>
    </row>
    <row r="167" spans="1:47">
      <c r="A167" s="101">
        <v>158</v>
      </c>
      <c r="B167" s="105">
        <f t="shared" si="76"/>
        <v>84605.481648239365</v>
      </c>
      <c r="C167" s="106">
        <f t="shared" si="67"/>
        <v>55883.191842271852</v>
      </c>
      <c r="D167" s="105">
        <f t="shared" si="70"/>
        <v>28722.289805967514</v>
      </c>
      <c r="E167" s="105">
        <f t="shared" si="71"/>
        <v>7340489.8212628486</v>
      </c>
      <c r="L167" s="101">
        <f t="shared" si="77"/>
        <v>7.5833333333333334E-3</v>
      </c>
      <c r="M167" s="101">
        <f t="shared" si="78"/>
        <v>300</v>
      </c>
      <c r="N167" s="103">
        <f t="shared" si="72"/>
        <v>157</v>
      </c>
      <c r="O167" s="107">
        <f t="shared" si="73"/>
        <v>84605.481648239365</v>
      </c>
      <c r="P167" s="107">
        <f t="shared" si="74"/>
        <v>28506.118408039874</v>
      </c>
      <c r="Q167" s="107">
        <f t="shared" si="68"/>
        <v>28506.118408039874</v>
      </c>
      <c r="R167" s="107">
        <f t="shared" si="69"/>
        <v>7369212.1110688159</v>
      </c>
      <c r="S167" s="117"/>
      <c r="T167" s="117"/>
      <c r="U167" s="117"/>
      <c r="V167" s="117"/>
      <c r="W167" s="117"/>
      <c r="X167" s="117"/>
      <c r="Y167" s="117"/>
      <c r="Z167" s="117"/>
      <c r="AA167" s="117"/>
      <c r="AG167" s="112"/>
      <c r="AH167" s="112"/>
      <c r="AI167" s="112"/>
      <c r="AJ167" s="112"/>
      <c r="AK167" s="112"/>
      <c r="AL167" s="112"/>
      <c r="AM167" s="112"/>
      <c r="AN167" s="112"/>
      <c r="AO167" s="112"/>
      <c r="AP167" s="112"/>
      <c r="AQ167" s="112"/>
      <c r="AR167" s="112"/>
      <c r="AS167" s="110">
        <f t="shared" si="79"/>
        <v>143</v>
      </c>
      <c r="AT167" s="117">
        <f t="shared" si="80"/>
        <v>9266560.5274642017</v>
      </c>
      <c r="AU167" s="101" t="str">
        <f t="shared" si="75"/>
        <v/>
      </c>
    </row>
    <row r="168" spans="1:47">
      <c r="A168" s="101">
        <v>159</v>
      </c>
      <c r="B168" s="105">
        <f t="shared" si="76"/>
        <v>84605.481648239365</v>
      </c>
      <c r="C168" s="106">
        <f t="shared" si="67"/>
        <v>55665.381144576604</v>
      </c>
      <c r="D168" s="105">
        <f t="shared" si="70"/>
        <v>28940.100503662761</v>
      </c>
      <c r="E168" s="105">
        <f t="shared" si="71"/>
        <v>7311549.720759186</v>
      </c>
      <c r="L168" s="101">
        <f t="shared" si="77"/>
        <v>7.5833333333333334E-3</v>
      </c>
      <c r="M168" s="101">
        <f t="shared" si="78"/>
        <v>300</v>
      </c>
      <c r="N168" s="103">
        <f t="shared" si="72"/>
        <v>158</v>
      </c>
      <c r="O168" s="107">
        <f t="shared" si="73"/>
        <v>84605.481648239365</v>
      </c>
      <c r="P168" s="107">
        <f t="shared" si="74"/>
        <v>28722.289805967514</v>
      </c>
      <c r="Q168" s="107">
        <f t="shared" si="68"/>
        <v>28722.289805967514</v>
      </c>
      <c r="R168" s="107">
        <f t="shared" si="69"/>
        <v>7340489.8212628486</v>
      </c>
      <c r="S168" s="117"/>
      <c r="T168" s="117"/>
      <c r="U168" s="117"/>
      <c r="V168" s="117"/>
      <c r="W168" s="117"/>
      <c r="X168" s="117"/>
      <c r="Y168" s="117"/>
      <c r="Z168" s="117"/>
      <c r="AA168" s="117"/>
      <c r="AG168" s="112"/>
      <c r="AH168" s="112"/>
      <c r="AI168" s="112"/>
      <c r="AJ168" s="112"/>
      <c r="AK168" s="112"/>
      <c r="AL168" s="112"/>
      <c r="AM168" s="112"/>
      <c r="AN168" s="112"/>
      <c r="AO168" s="112"/>
      <c r="AP168" s="112"/>
      <c r="AQ168" s="112"/>
      <c r="AR168" s="112"/>
      <c r="AS168" s="110">
        <f t="shared" si="79"/>
        <v>142</v>
      </c>
      <c r="AT168" s="117">
        <f t="shared" si="80"/>
        <v>9266560.5274642017</v>
      </c>
      <c r="AU168" s="101" t="str">
        <f t="shared" si="75"/>
        <v/>
      </c>
    </row>
    <row r="169" spans="1:47">
      <c r="A169" s="101">
        <v>160</v>
      </c>
      <c r="B169" s="105">
        <f t="shared" si="76"/>
        <v>84605.481648239365</v>
      </c>
      <c r="C169" s="106">
        <f t="shared" si="67"/>
        <v>55445.918715757158</v>
      </c>
      <c r="D169" s="105">
        <f t="shared" si="70"/>
        <v>29159.562932482208</v>
      </c>
      <c r="E169" s="105">
        <f t="shared" si="71"/>
        <v>7282390.157826704</v>
      </c>
      <c r="L169" s="101">
        <f t="shared" si="77"/>
        <v>7.5833333333333334E-3</v>
      </c>
      <c r="M169" s="101">
        <f t="shared" si="78"/>
        <v>300</v>
      </c>
      <c r="N169" s="103">
        <f t="shared" si="72"/>
        <v>159</v>
      </c>
      <c r="O169" s="107">
        <f t="shared" si="73"/>
        <v>84605.481648239365</v>
      </c>
      <c r="P169" s="107">
        <f t="shared" si="74"/>
        <v>28940.100503662761</v>
      </c>
      <c r="Q169" s="107">
        <f t="shared" si="68"/>
        <v>28940.100503662761</v>
      </c>
      <c r="R169" s="107">
        <f t="shared" si="69"/>
        <v>7311549.720759186</v>
      </c>
      <c r="S169" s="117"/>
      <c r="T169" s="117"/>
      <c r="U169" s="117"/>
      <c r="V169" s="117"/>
      <c r="W169" s="117"/>
      <c r="X169" s="117"/>
      <c r="Y169" s="117"/>
      <c r="Z169" s="117"/>
      <c r="AA169" s="117"/>
      <c r="AG169" s="112"/>
      <c r="AH169" s="112"/>
      <c r="AI169" s="112"/>
      <c r="AJ169" s="112"/>
      <c r="AK169" s="112"/>
      <c r="AL169" s="112"/>
      <c r="AM169" s="112"/>
      <c r="AN169" s="112"/>
      <c r="AO169" s="112"/>
      <c r="AP169" s="112"/>
      <c r="AQ169" s="112"/>
      <c r="AR169" s="112"/>
      <c r="AS169" s="110">
        <f t="shared" si="79"/>
        <v>141</v>
      </c>
      <c r="AT169" s="117">
        <f t="shared" si="80"/>
        <v>9266560.5274642017</v>
      </c>
      <c r="AU169" s="101" t="str">
        <f t="shared" si="75"/>
        <v/>
      </c>
    </row>
    <row r="170" spans="1:47">
      <c r="A170" s="101">
        <v>161</v>
      </c>
      <c r="B170" s="105">
        <f t="shared" si="76"/>
        <v>84605.481648239365</v>
      </c>
      <c r="C170" s="106">
        <f t="shared" si="67"/>
        <v>55224.792030185839</v>
      </c>
      <c r="D170" s="105">
        <f t="shared" si="70"/>
        <v>29380.689618053526</v>
      </c>
      <c r="E170" s="105">
        <f t="shared" si="71"/>
        <v>7253009.4682086501</v>
      </c>
      <c r="L170" s="101">
        <f t="shared" si="77"/>
        <v>7.5833333333333334E-3</v>
      </c>
      <c r="M170" s="101">
        <f t="shared" si="78"/>
        <v>300</v>
      </c>
      <c r="N170" s="103">
        <f t="shared" si="72"/>
        <v>160</v>
      </c>
      <c r="O170" s="107">
        <f t="shared" si="73"/>
        <v>84605.481648239365</v>
      </c>
      <c r="P170" s="107">
        <f t="shared" si="74"/>
        <v>29159.562932482208</v>
      </c>
      <c r="Q170" s="107">
        <f t="shared" si="68"/>
        <v>29159.562932482208</v>
      </c>
      <c r="R170" s="107">
        <f t="shared" si="69"/>
        <v>7282390.157826704</v>
      </c>
      <c r="S170" s="117"/>
      <c r="T170" s="117"/>
      <c r="U170" s="117"/>
      <c r="V170" s="117"/>
      <c r="W170" s="117"/>
      <c r="X170" s="117"/>
      <c r="Y170" s="117"/>
      <c r="Z170" s="117"/>
      <c r="AA170" s="117"/>
      <c r="AG170" s="112"/>
      <c r="AH170" s="112"/>
      <c r="AI170" s="112"/>
      <c r="AJ170" s="112"/>
      <c r="AK170" s="112"/>
      <c r="AL170" s="112"/>
      <c r="AM170" s="112"/>
      <c r="AN170" s="112"/>
      <c r="AO170" s="112"/>
      <c r="AP170" s="112"/>
      <c r="AQ170" s="112"/>
      <c r="AR170" s="112"/>
      <c r="AS170" s="110">
        <f t="shared" si="79"/>
        <v>140</v>
      </c>
      <c r="AT170" s="117">
        <f t="shared" si="80"/>
        <v>9266560.5274642017</v>
      </c>
      <c r="AU170" s="101" t="str">
        <f t="shared" si="75"/>
        <v/>
      </c>
    </row>
    <row r="171" spans="1:47">
      <c r="A171" s="101">
        <v>162</v>
      </c>
      <c r="B171" s="105">
        <f t="shared" si="76"/>
        <v>84605.481648239365</v>
      </c>
      <c r="C171" s="106">
        <f t="shared" si="67"/>
        <v>55001.988467248928</v>
      </c>
      <c r="D171" s="105">
        <f t="shared" si="70"/>
        <v>29603.493180990437</v>
      </c>
      <c r="E171" s="105">
        <f t="shared" si="71"/>
        <v>7223405.9750276599</v>
      </c>
      <c r="L171" s="101">
        <f t="shared" si="77"/>
        <v>7.5833333333333334E-3</v>
      </c>
      <c r="M171" s="101">
        <f t="shared" si="78"/>
        <v>300</v>
      </c>
      <c r="N171" s="103">
        <f t="shared" si="72"/>
        <v>161</v>
      </c>
      <c r="O171" s="107">
        <f t="shared" si="73"/>
        <v>84605.481648239365</v>
      </c>
      <c r="P171" s="107">
        <f t="shared" si="74"/>
        <v>29380.689618053526</v>
      </c>
      <c r="Q171" s="107">
        <f t="shared" si="68"/>
        <v>29380.689618053526</v>
      </c>
      <c r="R171" s="107">
        <f t="shared" si="69"/>
        <v>7253009.4682086501</v>
      </c>
      <c r="S171" s="117"/>
      <c r="T171" s="117"/>
      <c r="U171" s="117"/>
      <c r="V171" s="117"/>
      <c r="W171" s="117"/>
      <c r="X171" s="117"/>
      <c r="Y171" s="117"/>
      <c r="Z171" s="117"/>
      <c r="AA171" s="117"/>
      <c r="AG171" s="112"/>
      <c r="AH171" s="112"/>
      <c r="AI171" s="112"/>
      <c r="AJ171" s="112"/>
      <c r="AK171" s="112"/>
      <c r="AL171" s="112"/>
      <c r="AM171" s="112"/>
      <c r="AN171" s="112"/>
      <c r="AO171" s="112"/>
      <c r="AP171" s="112"/>
      <c r="AQ171" s="112"/>
      <c r="AR171" s="112"/>
      <c r="AS171" s="110">
        <f t="shared" si="79"/>
        <v>139</v>
      </c>
      <c r="AT171" s="117">
        <f t="shared" si="80"/>
        <v>9266560.5274642017</v>
      </c>
      <c r="AU171" s="101" t="str">
        <f t="shared" si="75"/>
        <v/>
      </c>
    </row>
    <row r="172" spans="1:47">
      <c r="A172" s="101">
        <v>163</v>
      </c>
      <c r="B172" s="105">
        <f t="shared" si="76"/>
        <v>84605.481648239365</v>
      </c>
      <c r="C172" s="106">
        <f t="shared" si="67"/>
        <v>54777.495310626422</v>
      </c>
      <c r="D172" s="105">
        <f t="shared" si="70"/>
        <v>29827.986337612943</v>
      </c>
      <c r="E172" s="105">
        <f t="shared" si="71"/>
        <v>7193577.9886900466</v>
      </c>
      <c r="L172" s="101">
        <f t="shared" si="77"/>
        <v>7.5833333333333334E-3</v>
      </c>
      <c r="M172" s="101">
        <f t="shared" si="78"/>
        <v>300</v>
      </c>
      <c r="N172" s="103">
        <f t="shared" si="72"/>
        <v>162</v>
      </c>
      <c r="O172" s="107">
        <f t="shared" si="73"/>
        <v>84605.481648239365</v>
      </c>
      <c r="P172" s="107">
        <f t="shared" si="74"/>
        <v>29603.493180990437</v>
      </c>
      <c r="Q172" s="107">
        <f t="shared" si="68"/>
        <v>29603.493180990437</v>
      </c>
      <c r="R172" s="107">
        <f t="shared" si="69"/>
        <v>7223405.9750276599</v>
      </c>
      <c r="S172" s="117"/>
      <c r="T172" s="117"/>
      <c r="U172" s="117"/>
      <c r="V172" s="117"/>
      <c r="W172" s="117"/>
      <c r="X172" s="117"/>
      <c r="Y172" s="117"/>
      <c r="Z172" s="117"/>
      <c r="AA172" s="117"/>
      <c r="AG172" s="112"/>
      <c r="AH172" s="112"/>
      <c r="AI172" s="112"/>
      <c r="AJ172" s="112"/>
      <c r="AK172" s="112"/>
      <c r="AL172" s="112"/>
      <c r="AM172" s="112"/>
      <c r="AN172" s="112"/>
      <c r="AO172" s="112"/>
      <c r="AP172" s="112"/>
      <c r="AQ172" s="112"/>
      <c r="AR172" s="112"/>
      <c r="AS172" s="110">
        <f t="shared" si="79"/>
        <v>138</v>
      </c>
      <c r="AT172" s="117">
        <f t="shared" si="80"/>
        <v>9266560.5274642017</v>
      </c>
      <c r="AU172" s="101" t="str">
        <f t="shared" si="75"/>
        <v/>
      </c>
    </row>
    <row r="173" spans="1:47">
      <c r="A173" s="101">
        <v>164</v>
      </c>
      <c r="B173" s="105">
        <f t="shared" si="76"/>
        <v>84605.481648239365</v>
      </c>
      <c r="C173" s="106">
        <f t="shared" si="67"/>
        <v>54551.29974756619</v>
      </c>
      <c r="D173" s="105">
        <f t="shared" si="70"/>
        <v>30054.181900673175</v>
      </c>
      <c r="E173" s="105">
        <f t="shared" si="71"/>
        <v>7163523.806789373</v>
      </c>
      <c r="L173" s="101">
        <f t="shared" si="77"/>
        <v>7.5833333333333334E-3</v>
      </c>
      <c r="M173" s="101">
        <f t="shared" si="78"/>
        <v>300</v>
      </c>
      <c r="N173" s="103">
        <f t="shared" si="72"/>
        <v>163</v>
      </c>
      <c r="O173" s="107">
        <f t="shared" si="73"/>
        <v>84605.481648239365</v>
      </c>
      <c r="P173" s="107">
        <f t="shared" si="74"/>
        <v>29827.986337612943</v>
      </c>
      <c r="Q173" s="107">
        <f t="shared" si="68"/>
        <v>29827.986337612943</v>
      </c>
      <c r="R173" s="107">
        <f t="shared" si="69"/>
        <v>7193577.9886900466</v>
      </c>
      <c r="S173" s="117"/>
      <c r="T173" s="117"/>
      <c r="U173" s="117"/>
      <c r="V173" s="117"/>
      <c r="W173" s="117"/>
      <c r="X173" s="117"/>
      <c r="Y173" s="117"/>
      <c r="Z173" s="117"/>
      <c r="AA173" s="117"/>
      <c r="AG173" s="112"/>
      <c r="AH173" s="112"/>
      <c r="AI173" s="112"/>
      <c r="AJ173" s="112"/>
      <c r="AK173" s="112"/>
      <c r="AL173" s="112"/>
      <c r="AM173" s="112"/>
      <c r="AN173" s="112"/>
      <c r="AO173" s="112"/>
      <c r="AP173" s="112"/>
      <c r="AQ173" s="112"/>
      <c r="AR173" s="112"/>
      <c r="AS173" s="110">
        <f t="shared" si="79"/>
        <v>137</v>
      </c>
      <c r="AT173" s="117">
        <f t="shared" si="80"/>
        <v>9266560.5274642017</v>
      </c>
      <c r="AU173" s="101" t="str">
        <f t="shared" si="75"/>
        <v/>
      </c>
    </row>
    <row r="174" spans="1:47">
      <c r="A174" s="101">
        <v>165</v>
      </c>
      <c r="B174" s="105">
        <f t="shared" si="76"/>
        <v>84605.481648239365</v>
      </c>
      <c r="C174" s="106">
        <f t="shared" si="67"/>
        <v>54323.388868152746</v>
      </c>
      <c r="D174" s="105">
        <f t="shared" si="70"/>
        <v>30282.092780086619</v>
      </c>
      <c r="E174" s="105">
        <f t="shared" si="71"/>
        <v>7133241.7140092868</v>
      </c>
      <c r="L174" s="101">
        <f t="shared" si="77"/>
        <v>7.5833333333333334E-3</v>
      </c>
      <c r="M174" s="101">
        <f t="shared" si="78"/>
        <v>300</v>
      </c>
      <c r="N174" s="103">
        <f t="shared" si="72"/>
        <v>164</v>
      </c>
      <c r="O174" s="107">
        <f t="shared" si="73"/>
        <v>84605.481648239365</v>
      </c>
      <c r="P174" s="107">
        <f t="shared" si="74"/>
        <v>30054.181900673175</v>
      </c>
      <c r="Q174" s="107">
        <f t="shared" si="68"/>
        <v>30054.181900673175</v>
      </c>
      <c r="R174" s="107">
        <f t="shared" si="69"/>
        <v>7163523.806789373</v>
      </c>
      <c r="S174" s="117"/>
      <c r="T174" s="117"/>
      <c r="U174" s="117"/>
      <c r="V174" s="117"/>
      <c r="W174" s="117"/>
      <c r="X174" s="117"/>
      <c r="Y174" s="117"/>
      <c r="Z174" s="117"/>
      <c r="AA174" s="117"/>
      <c r="AG174" s="112"/>
      <c r="AH174" s="112"/>
      <c r="AI174" s="112"/>
      <c r="AJ174" s="112"/>
      <c r="AK174" s="112"/>
      <c r="AL174" s="112"/>
      <c r="AM174" s="112"/>
      <c r="AN174" s="112"/>
      <c r="AO174" s="112"/>
      <c r="AP174" s="112"/>
      <c r="AQ174" s="112"/>
      <c r="AR174" s="112"/>
      <c r="AS174" s="110">
        <f t="shared" si="79"/>
        <v>136</v>
      </c>
      <c r="AT174" s="117">
        <f t="shared" si="80"/>
        <v>9266560.5274642017</v>
      </c>
      <c r="AU174" s="101" t="str">
        <f t="shared" si="75"/>
        <v/>
      </c>
    </row>
    <row r="175" spans="1:47">
      <c r="A175" s="101">
        <v>166</v>
      </c>
      <c r="B175" s="105">
        <f t="shared" si="76"/>
        <v>84605.481648239365</v>
      </c>
      <c r="C175" s="106">
        <f t="shared" si="67"/>
        <v>54093.749664570423</v>
      </c>
      <c r="D175" s="105">
        <f t="shared" si="70"/>
        <v>30511.731983668942</v>
      </c>
      <c r="E175" s="105">
        <f t="shared" si="71"/>
        <v>7102729.9820256177</v>
      </c>
      <c r="L175" s="101">
        <f t="shared" si="77"/>
        <v>7.5833333333333334E-3</v>
      </c>
      <c r="M175" s="101">
        <f t="shared" si="78"/>
        <v>300</v>
      </c>
      <c r="N175" s="103">
        <f t="shared" si="72"/>
        <v>165</v>
      </c>
      <c r="O175" s="107">
        <f t="shared" si="73"/>
        <v>84605.481648239365</v>
      </c>
      <c r="P175" s="107">
        <f t="shared" si="74"/>
        <v>30282.092780086619</v>
      </c>
      <c r="Q175" s="107">
        <f t="shared" si="68"/>
        <v>30282.092780086619</v>
      </c>
      <c r="R175" s="107">
        <f t="shared" si="69"/>
        <v>7133241.7140092868</v>
      </c>
      <c r="S175" s="117"/>
      <c r="T175" s="117"/>
      <c r="U175" s="117"/>
      <c r="V175" s="117"/>
      <c r="W175" s="117"/>
      <c r="X175" s="117"/>
      <c r="Y175" s="117"/>
      <c r="Z175" s="117"/>
      <c r="AA175" s="117"/>
      <c r="AG175" s="112"/>
      <c r="AH175" s="112"/>
      <c r="AI175" s="112"/>
      <c r="AJ175" s="112"/>
      <c r="AK175" s="112"/>
      <c r="AL175" s="112"/>
      <c r="AM175" s="112"/>
      <c r="AN175" s="112"/>
      <c r="AO175" s="112"/>
      <c r="AP175" s="112"/>
      <c r="AQ175" s="112"/>
      <c r="AR175" s="112"/>
      <c r="AS175" s="110">
        <f t="shared" si="79"/>
        <v>135</v>
      </c>
      <c r="AT175" s="117">
        <f t="shared" si="80"/>
        <v>9266560.5274642017</v>
      </c>
      <c r="AU175" s="101" t="str">
        <f t="shared" si="75"/>
        <v/>
      </c>
    </row>
    <row r="176" spans="1:47">
      <c r="A176" s="101">
        <v>167</v>
      </c>
      <c r="B176" s="105">
        <f t="shared" si="76"/>
        <v>84605.481648239365</v>
      </c>
      <c r="C176" s="106">
        <f t="shared" si="67"/>
        <v>53862.369030360933</v>
      </c>
      <c r="D176" s="105">
        <f t="shared" si="70"/>
        <v>30743.112617878433</v>
      </c>
      <c r="E176" s="105">
        <f t="shared" si="71"/>
        <v>7071986.8694077395</v>
      </c>
      <c r="L176" s="101">
        <f t="shared" si="77"/>
        <v>7.5833333333333334E-3</v>
      </c>
      <c r="M176" s="101">
        <f t="shared" si="78"/>
        <v>300</v>
      </c>
      <c r="N176" s="103">
        <f t="shared" si="72"/>
        <v>166</v>
      </c>
      <c r="O176" s="107">
        <f t="shared" si="73"/>
        <v>84605.481648239365</v>
      </c>
      <c r="P176" s="107">
        <f t="shared" si="74"/>
        <v>30511.731983668942</v>
      </c>
      <c r="Q176" s="107">
        <f t="shared" si="68"/>
        <v>30511.731983668942</v>
      </c>
      <c r="R176" s="107">
        <f t="shared" si="69"/>
        <v>7102729.9820256177</v>
      </c>
      <c r="S176" s="117"/>
      <c r="T176" s="117"/>
      <c r="U176" s="117"/>
      <c r="V176" s="117"/>
      <c r="W176" s="117"/>
      <c r="X176" s="117"/>
      <c r="Y176" s="117"/>
      <c r="Z176" s="117"/>
      <c r="AA176" s="117"/>
      <c r="AG176" s="112"/>
      <c r="AH176" s="112"/>
      <c r="AI176" s="112"/>
      <c r="AJ176" s="112"/>
      <c r="AK176" s="112"/>
      <c r="AL176" s="112"/>
      <c r="AM176" s="112"/>
      <c r="AN176" s="112"/>
      <c r="AO176" s="112"/>
      <c r="AP176" s="112"/>
      <c r="AQ176" s="112"/>
      <c r="AR176" s="112"/>
      <c r="AS176" s="110">
        <f t="shared" si="79"/>
        <v>134</v>
      </c>
      <c r="AT176" s="117">
        <f t="shared" si="80"/>
        <v>9266560.5274642017</v>
      </c>
      <c r="AU176" s="101" t="str">
        <f t="shared" si="75"/>
        <v/>
      </c>
    </row>
    <row r="177" spans="1:47">
      <c r="A177" s="101">
        <v>168</v>
      </c>
      <c r="B177" s="105">
        <f t="shared" si="76"/>
        <v>84605.481648239365</v>
      </c>
      <c r="C177" s="106">
        <f t="shared" si="67"/>
        <v>53629.233759675357</v>
      </c>
      <c r="D177" s="105">
        <f t="shared" si="70"/>
        <v>30976.247888564008</v>
      </c>
      <c r="E177" s="105">
        <f t="shared" si="71"/>
        <v>7041010.6215191754</v>
      </c>
      <c r="L177" s="101">
        <f t="shared" si="77"/>
        <v>7.5833333333333334E-3</v>
      </c>
      <c r="M177" s="101">
        <f t="shared" si="78"/>
        <v>300</v>
      </c>
      <c r="N177" s="103">
        <f t="shared" si="72"/>
        <v>167</v>
      </c>
      <c r="O177" s="107">
        <f t="shared" si="73"/>
        <v>84605.481648239365</v>
      </c>
      <c r="P177" s="107">
        <f t="shared" si="74"/>
        <v>30743.112617878433</v>
      </c>
      <c r="Q177" s="107">
        <f t="shared" si="68"/>
        <v>30743.112617878433</v>
      </c>
      <c r="R177" s="107">
        <f t="shared" si="69"/>
        <v>7071986.8694077395</v>
      </c>
      <c r="S177" s="117"/>
      <c r="T177" s="117"/>
      <c r="U177" s="117"/>
      <c r="V177" s="117"/>
      <c r="W177" s="117"/>
      <c r="X177" s="117"/>
      <c r="Y177" s="117"/>
      <c r="Z177" s="117"/>
      <c r="AA177" s="117"/>
      <c r="AG177" s="112"/>
      <c r="AH177" s="112"/>
      <c r="AI177" s="112"/>
      <c r="AJ177" s="112"/>
      <c r="AK177" s="112"/>
      <c r="AL177" s="112"/>
      <c r="AM177" s="112"/>
      <c r="AN177" s="112"/>
      <c r="AO177" s="112"/>
      <c r="AP177" s="112"/>
      <c r="AQ177" s="112"/>
      <c r="AR177" s="112"/>
      <c r="AS177" s="110">
        <f t="shared" si="79"/>
        <v>133</v>
      </c>
      <c r="AT177" s="117">
        <f t="shared" si="80"/>
        <v>9266560.5274642017</v>
      </c>
      <c r="AU177" s="101" t="str">
        <f t="shared" si="75"/>
        <v/>
      </c>
    </row>
    <row r="178" spans="1:47">
      <c r="A178" s="101">
        <v>169</v>
      </c>
      <c r="B178" s="105">
        <f t="shared" si="76"/>
        <v>84605.481648239365</v>
      </c>
      <c r="C178" s="106">
        <f t="shared" si="67"/>
        <v>53394.33054652041</v>
      </c>
      <c r="D178" s="105">
        <f t="shared" si="70"/>
        <v>31211.151101718955</v>
      </c>
      <c r="E178" s="105">
        <f t="shared" si="71"/>
        <v>7009799.4704174567</v>
      </c>
      <c r="L178" s="101">
        <f t="shared" si="77"/>
        <v>7.5833333333333334E-3</v>
      </c>
      <c r="M178" s="101">
        <f t="shared" si="78"/>
        <v>300</v>
      </c>
      <c r="N178" s="103">
        <f t="shared" si="72"/>
        <v>168</v>
      </c>
      <c r="O178" s="107">
        <f t="shared" si="73"/>
        <v>84605.481648239365</v>
      </c>
      <c r="P178" s="107">
        <f t="shared" si="74"/>
        <v>30976.247888564008</v>
      </c>
      <c r="Q178" s="107">
        <f t="shared" si="68"/>
        <v>30976.247888564008</v>
      </c>
      <c r="R178" s="107">
        <f t="shared" si="69"/>
        <v>7041010.6215191754</v>
      </c>
      <c r="S178" s="117"/>
      <c r="T178" s="117"/>
      <c r="U178" s="117"/>
      <c r="V178" s="117"/>
      <c r="W178" s="117"/>
      <c r="X178" s="117"/>
      <c r="Y178" s="117"/>
      <c r="Z178" s="117"/>
      <c r="AA178" s="117"/>
      <c r="AG178" s="112"/>
      <c r="AH178" s="112"/>
      <c r="AI178" s="112"/>
      <c r="AJ178" s="112"/>
      <c r="AK178" s="112"/>
      <c r="AL178" s="112"/>
      <c r="AM178" s="112"/>
      <c r="AN178" s="112"/>
      <c r="AO178" s="112"/>
      <c r="AP178" s="112"/>
      <c r="AQ178" s="112"/>
      <c r="AR178" s="112"/>
      <c r="AS178" s="110">
        <f t="shared" si="79"/>
        <v>132</v>
      </c>
      <c r="AT178" s="117">
        <f t="shared" si="80"/>
        <v>9266560.5274642017</v>
      </c>
      <c r="AU178" s="101" t="str">
        <f t="shared" si="75"/>
        <v/>
      </c>
    </row>
    <row r="179" spans="1:47">
      <c r="A179" s="101">
        <v>170</v>
      </c>
      <c r="B179" s="105">
        <f t="shared" si="76"/>
        <v>84605.481648239365</v>
      </c>
      <c r="C179" s="106">
        <f t="shared" si="67"/>
        <v>53157.645983999049</v>
      </c>
      <c r="D179" s="105">
        <f t="shared" si="70"/>
        <v>31447.835664240316</v>
      </c>
      <c r="E179" s="105">
        <f t="shared" si="71"/>
        <v>6978351.6347532161</v>
      </c>
      <c r="L179" s="101">
        <f t="shared" si="77"/>
        <v>7.5833333333333334E-3</v>
      </c>
      <c r="M179" s="101">
        <f t="shared" si="78"/>
        <v>300</v>
      </c>
      <c r="N179" s="103">
        <f t="shared" si="72"/>
        <v>169</v>
      </c>
      <c r="O179" s="107">
        <f t="shared" si="73"/>
        <v>84605.481648239365</v>
      </c>
      <c r="P179" s="107">
        <f t="shared" si="74"/>
        <v>31211.151101718955</v>
      </c>
      <c r="Q179" s="107">
        <f t="shared" si="68"/>
        <v>31211.151101718955</v>
      </c>
      <c r="R179" s="107">
        <f t="shared" si="69"/>
        <v>7009799.4704174567</v>
      </c>
      <c r="S179" s="117"/>
      <c r="T179" s="117"/>
      <c r="U179" s="117"/>
      <c r="V179" s="117"/>
      <c r="W179" s="117"/>
      <c r="X179" s="117"/>
      <c r="Y179" s="117"/>
      <c r="Z179" s="117"/>
      <c r="AA179" s="117"/>
      <c r="AG179" s="112"/>
      <c r="AH179" s="112"/>
      <c r="AI179" s="112"/>
      <c r="AJ179" s="112"/>
      <c r="AK179" s="112"/>
      <c r="AL179" s="112"/>
      <c r="AM179" s="112"/>
      <c r="AN179" s="112"/>
      <c r="AO179" s="112"/>
      <c r="AP179" s="112"/>
      <c r="AQ179" s="112"/>
      <c r="AR179" s="112"/>
      <c r="AS179" s="110">
        <f t="shared" si="79"/>
        <v>131</v>
      </c>
      <c r="AT179" s="117">
        <f t="shared" si="80"/>
        <v>9266560.5274642017</v>
      </c>
      <c r="AU179" s="101" t="str">
        <f t="shared" si="75"/>
        <v/>
      </c>
    </row>
    <row r="180" spans="1:47">
      <c r="A180" s="101">
        <v>171</v>
      </c>
      <c r="B180" s="105">
        <f t="shared" si="76"/>
        <v>84605.481648239365</v>
      </c>
      <c r="C180" s="106">
        <f t="shared" si="67"/>
        <v>52919.166563545223</v>
      </c>
      <c r="D180" s="105">
        <f t="shared" si="70"/>
        <v>31686.315084694143</v>
      </c>
      <c r="E180" s="105">
        <f t="shared" si="71"/>
        <v>6946665.3196685221</v>
      </c>
      <c r="L180" s="101">
        <f t="shared" si="77"/>
        <v>7.5833333333333334E-3</v>
      </c>
      <c r="M180" s="101">
        <f t="shared" si="78"/>
        <v>300</v>
      </c>
      <c r="N180" s="103">
        <f t="shared" si="72"/>
        <v>170</v>
      </c>
      <c r="O180" s="107">
        <f t="shared" si="73"/>
        <v>84605.481648239365</v>
      </c>
      <c r="P180" s="107">
        <f t="shared" si="74"/>
        <v>31447.835664240316</v>
      </c>
      <c r="Q180" s="107">
        <f t="shared" si="68"/>
        <v>31447.835664240316</v>
      </c>
      <c r="R180" s="107">
        <f t="shared" si="69"/>
        <v>6978351.6347532161</v>
      </c>
      <c r="S180" s="117"/>
      <c r="T180" s="117"/>
      <c r="U180" s="117"/>
      <c r="V180" s="117"/>
      <c r="W180" s="117"/>
      <c r="X180" s="117"/>
      <c r="Y180" s="117"/>
      <c r="Z180" s="117"/>
      <c r="AA180" s="117"/>
      <c r="AG180" s="112"/>
      <c r="AH180" s="112"/>
      <c r="AI180" s="112"/>
      <c r="AJ180" s="112"/>
      <c r="AK180" s="112"/>
      <c r="AL180" s="112"/>
      <c r="AM180" s="112"/>
      <c r="AN180" s="112"/>
      <c r="AO180" s="112"/>
      <c r="AP180" s="112"/>
      <c r="AQ180" s="112"/>
      <c r="AR180" s="112"/>
      <c r="AS180" s="110">
        <f t="shared" si="79"/>
        <v>130</v>
      </c>
      <c r="AT180" s="117">
        <f t="shared" si="80"/>
        <v>9266560.5274642017</v>
      </c>
      <c r="AU180" s="101" t="str">
        <f t="shared" si="75"/>
        <v/>
      </c>
    </row>
    <row r="181" spans="1:47">
      <c r="A181" s="101">
        <v>172</v>
      </c>
      <c r="B181" s="105">
        <f t="shared" si="76"/>
        <v>84605.481648239365</v>
      </c>
      <c r="C181" s="106">
        <f t="shared" si="67"/>
        <v>52678.878674152962</v>
      </c>
      <c r="D181" s="105">
        <f t="shared" si="70"/>
        <v>31926.602974086403</v>
      </c>
      <c r="E181" s="105">
        <f t="shared" si="71"/>
        <v>6914738.716694436</v>
      </c>
      <c r="L181" s="101">
        <f t="shared" si="77"/>
        <v>7.5833333333333334E-3</v>
      </c>
      <c r="M181" s="101">
        <f t="shared" si="78"/>
        <v>300</v>
      </c>
      <c r="N181" s="103">
        <f t="shared" si="72"/>
        <v>171</v>
      </c>
      <c r="O181" s="107">
        <f t="shared" si="73"/>
        <v>84605.481648239365</v>
      </c>
      <c r="P181" s="107">
        <f t="shared" si="74"/>
        <v>31686.315084694143</v>
      </c>
      <c r="Q181" s="107">
        <f t="shared" si="68"/>
        <v>31686.315084694143</v>
      </c>
      <c r="R181" s="107">
        <f t="shared" si="69"/>
        <v>6946665.3196685221</v>
      </c>
      <c r="S181" s="117"/>
      <c r="T181" s="117"/>
      <c r="U181" s="117"/>
      <c r="V181" s="117"/>
      <c r="W181" s="117"/>
      <c r="X181" s="117"/>
      <c r="Y181" s="117"/>
      <c r="Z181" s="117"/>
      <c r="AA181" s="117"/>
      <c r="AG181" s="112"/>
      <c r="AH181" s="112"/>
      <c r="AI181" s="112"/>
      <c r="AJ181" s="112"/>
      <c r="AK181" s="112"/>
      <c r="AL181" s="112"/>
      <c r="AM181" s="112"/>
      <c r="AN181" s="112"/>
      <c r="AO181" s="112"/>
      <c r="AP181" s="112"/>
      <c r="AQ181" s="112"/>
      <c r="AR181" s="112"/>
      <c r="AS181" s="110">
        <f t="shared" si="79"/>
        <v>129</v>
      </c>
      <c r="AT181" s="117">
        <f t="shared" si="80"/>
        <v>9266560.5274642017</v>
      </c>
      <c r="AU181" s="101" t="str">
        <f t="shared" si="75"/>
        <v/>
      </c>
    </row>
    <row r="182" spans="1:47">
      <c r="A182" s="101">
        <v>173</v>
      </c>
      <c r="B182" s="105">
        <f t="shared" si="76"/>
        <v>84605.481648239365</v>
      </c>
      <c r="C182" s="106">
        <f t="shared" si="67"/>
        <v>52436.768601599477</v>
      </c>
      <c r="D182" s="105">
        <f t="shared" si="70"/>
        <v>32168.713046639888</v>
      </c>
      <c r="E182" s="105">
        <f t="shared" si="71"/>
        <v>6882570.0036477959</v>
      </c>
      <c r="L182" s="101">
        <f t="shared" si="77"/>
        <v>7.5833333333333334E-3</v>
      </c>
      <c r="M182" s="101">
        <f t="shared" si="78"/>
        <v>300</v>
      </c>
      <c r="N182" s="103">
        <f t="shared" si="72"/>
        <v>172</v>
      </c>
      <c r="O182" s="107">
        <f t="shared" si="73"/>
        <v>84605.481648239365</v>
      </c>
      <c r="P182" s="107">
        <f t="shared" si="74"/>
        <v>31926.602974086403</v>
      </c>
      <c r="Q182" s="107">
        <f t="shared" si="68"/>
        <v>31926.602974086403</v>
      </c>
      <c r="R182" s="107">
        <f t="shared" si="69"/>
        <v>6914738.716694436</v>
      </c>
      <c r="S182" s="117"/>
      <c r="T182" s="117"/>
      <c r="U182" s="117"/>
      <c r="V182" s="117"/>
      <c r="W182" s="117"/>
      <c r="X182" s="117"/>
      <c r="Y182" s="117"/>
      <c r="Z182" s="117"/>
      <c r="AA182" s="117"/>
      <c r="AG182" s="112"/>
      <c r="AH182" s="112"/>
      <c r="AI182" s="112"/>
      <c r="AJ182" s="112"/>
      <c r="AK182" s="112"/>
      <c r="AL182" s="112"/>
      <c r="AM182" s="112"/>
      <c r="AN182" s="112"/>
      <c r="AO182" s="112"/>
      <c r="AP182" s="112"/>
      <c r="AQ182" s="112"/>
      <c r="AR182" s="112"/>
      <c r="AS182" s="110">
        <f t="shared" si="79"/>
        <v>128</v>
      </c>
      <c r="AT182" s="117">
        <f t="shared" si="80"/>
        <v>9266560.5274642017</v>
      </c>
      <c r="AU182" s="101" t="str">
        <f t="shared" si="75"/>
        <v/>
      </c>
    </row>
    <row r="183" spans="1:47">
      <c r="A183" s="101">
        <v>174</v>
      </c>
      <c r="B183" s="105">
        <f t="shared" si="76"/>
        <v>84605.481648239365</v>
      </c>
      <c r="C183" s="106">
        <f t="shared" si="67"/>
        <v>52192.822527662451</v>
      </c>
      <c r="D183" s="105">
        <f t="shared" si="70"/>
        <v>32412.659120576915</v>
      </c>
      <c r="E183" s="105">
        <f t="shared" si="71"/>
        <v>6850157.3445272194</v>
      </c>
      <c r="L183" s="101">
        <f t="shared" si="77"/>
        <v>7.5833333333333334E-3</v>
      </c>
      <c r="M183" s="101">
        <f t="shared" si="78"/>
        <v>300</v>
      </c>
      <c r="N183" s="103">
        <f t="shared" si="72"/>
        <v>173</v>
      </c>
      <c r="O183" s="107">
        <f t="shared" si="73"/>
        <v>84605.481648239365</v>
      </c>
      <c r="P183" s="107">
        <f t="shared" si="74"/>
        <v>32168.713046639888</v>
      </c>
      <c r="Q183" s="107">
        <f t="shared" si="68"/>
        <v>32168.713046639888</v>
      </c>
      <c r="R183" s="107">
        <f t="shared" si="69"/>
        <v>6882570.0036477959</v>
      </c>
      <c r="S183" s="117"/>
      <c r="T183" s="117"/>
      <c r="U183" s="117"/>
      <c r="V183" s="117"/>
      <c r="W183" s="117"/>
      <c r="X183" s="117"/>
      <c r="Y183" s="117"/>
      <c r="Z183" s="117"/>
      <c r="AA183" s="117"/>
      <c r="AG183" s="112"/>
      <c r="AH183" s="112"/>
      <c r="AI183" s="112"/>
      <c r="AJ183" s="112"/>
      <c r="AK183" s="112"/>
      <c r="AL183" s="112"/>
      <c r="AM183" s="112"/>
      <c r="AN183" s="112"/>
      <c r="AO183" s="112"/>
      <c r="AP183" s="112"/>
      <c r="AQ183" s="112"/>
      <c r="AR183" s="112"/>
      <c r="AS183" s="110">
        <f t="shared" si="79"/>
        <v>127</v>
      </c>
      <c r="AT183" s="117">
        <f t="shared" si="80"/>
        <v>9266560.5274642017</v>
      </c>
      <c r="AU183" s="101" t="str">
        <f t="shared" si="75"/>
        <v/>
      </c>
    </row>
    <row r="184" spans="1:47">
      <c r="A184" s="101">
        <v>175</v>
      </c>
      <c r="B184" s="105">
        <f t="shared" si="76"/>
        <v>84605.481648239365</v>
      </c>
      <c r="C184" s="106">
        <f t="shared" si="67"/>
        <v>51947.026529331415</v>
      </c>
      <c r="D184" s="105">
        <f t="shared" si="70"/>
        <v>32658.45511890795</v>
      </c>
      <c r="E184" s="105">
        <f t="shared" si="71"/>
        <v>6817498.8894083118</v>
      </c>
      <c r="L184" s="101">
        <f t="shared" si="77"/>
        <v>7.5833333333333334E-3</v>
      </c>
      <c r="M184" s="101">
        <f t="shared" si="78"/>
        <v>300</v>
      </c>
      <c r="N184" s="103">
        <f t="shared" si="72"/>
        <v>174</v>
      </c>
      <c r="O184" s="107">
        <f t="shared" si="73"/>
        <v>84605.481648239365</v>
      </c>
      <c r="P184" s="107">
        <f t="shared" si="74"/>
        <v>32412.659120576915</v>
      </c>
      <c r="Q184" s="107">
        <f t="shared" si="68"/>
        <v>32412.659120576915</v>
      </c>
      <c r="R184" s="107">
        <f t="shared" si="69"/>
        <v>6850157.3445272194</v>
      </c>
      <c r="S184" s="117"/>
      <c r="T184" s="117"/>
      <c r="U184" s="117"/>
      <c r="V184" s="117"/>
      <c r="W184" s="117"/>
      <c r="X184" s="117"/>
      <c r="Y184" s="117"/>
      <c r="Z184" s="117"/>
      <c r="AA184" s="117"/>
      <c r="AG184" s="112"/>
      <c r="AH184" s="112"/>
      <c r="AI184" s="112"/>
      <c r="AJ184" s="112"/>
      <c r="AK184" s="112"/>
      <c r="AL184" s="112"/>
      <c r="AM184" s="112"/>
      <c r="AN184" s="112"/>
      <c r="AO184" s="112"/>
      <c r="AP184" s="112"/>
      <c r="AQ184" s="112"/>
      <c r="AR184" s="112"/>
      <c r="AS184" s="110">
        <f t="shared" si="79"/>
        <v>126</v>
      </c>
      <c r="AT184" s="117">
        <f t="shared" si="80"/>
        <v>9266560.5274642017</v>
      </c>
      <c r="AU184" s="101" t="str">
        <f t="shared" si="75"/>
        <v/>
      </c>
    </row>
    <row r="185" spans="1:47">
      <c r="A185" s="101">
        <v>176</v>
      </c>
      <c r="B185" s="105">
        <f t="shared" si="76"/>
        <v>84605.481648239365</v>
      </c>
      <c r="C185" s="106">
        <f t="shared" si="67"/>
        <v>51699.366578013032</v>
      </c>
      <c r="D185" s="105">
        <f t="shared" si="70"/>
        <v>32906.115070226333</v>
      </c>
      <c r="E185" s="105">
        <f t="shared" si="71"/>
        <v>6784592.7743380852</v>
      </c>
      <c r="L185" s="101">
        <f t="shared" si="77"/>
        <v>7.5833333333333334E-3</v>
      </c>
      <c r="M185" s="101">
        <f t="shared" si="78"/>
        <v>300</v>
      </c>
      <c r="N185" s="103">
        <f t="shared" si="72"/>
        <v>175</v>
      </c>
      <c r="O185" s="107">
        <f t="shared" si="73"/>
        <v>84605.481648239365</v>
      </c>
      <c r="P185" s="107">
        <f t="shared" si="74"/>
        <v>32658.45511890795</v>
      </c>
      <c r="Q185" s="107">
        <f t="shared" si="68"/>
        <v>32658.45511890795</v>
      </c>
      <c r="R185" s="107">
        <f t="shared" si="69"/>
        <v>6817498.8894083118</v>
      </c>
      <c r="S185" s="117"/>
      <c r="T185" s="117"/>
      <c r="U185" s="117"/>
      <c r="V185" s="117"/>
      <c r="W185" s="117"/>
      <c r="X185" s="117"/>
      <c r="Y185" s="117"/>
      <c r="Z185" s="117"/>
      <c r="AA185" s="117"/>
      <c r="AG185" s="112"/>
      <c r="AH185" s="112"/>
      <c r="AI185" s="112"/>
      <c r="AJ185" s="112"/>
      <c r="AK185" s="112"/>
      <c r="AL185" s="112"/>
      <c r="AM185" s="112"/>
      <c r="AN185" s="112"/>
      <c r="AO185" s="112"/>
      <c r="AP185" s="112"/>
      <c r="AQ185" s="112"/>
      <c r="AR185" s="112"/>
      <c r="AS185" s="110">
        <f t="shared" si="79"/>
        <v>125</v>
      </c>
      <c r="AT185" s="117">
        <f t="shared" si="80"/>
        <v>9266560.5274642017</v>
      </c>
      <c r="AU185" s="101" t="str">
        <f t="shared" si="75"/>
        <v/>
      </c>
    </row>
    <row r="186" spans="1:47">
      <c r="A186" s="101">
        <v>177</v>
      </c>
      <c r="B186" s="105">
        <f t="shared" si="76"/>
        <v>84605.481648239365</v>
      </c>
      <c r="C186" s="106">
        <f t="shared" si="67"/>
        <v>51449.828538730479</v>
      </c>
      <c r="D186" s="105">
        <f t="shared" si="70"/>
        <v>33155.653109508887</v>
      </c>
      <c r="E186" s="105">
        <f t="shared" si="71"/>
        <v>6751437.1212285766</v>
      </c>
      <c r="L186" s="101">
        <f t="shared" si="77"/>
        <v>7.5833333333333334E-3</v>
      </c>
      <c r="M186" s="101">
        <f t="shared" si="78"/>
        <v>300</v>
      </c>
      <c r="N186" s="103">
        <f t="shared" si="72"/>
        <v>176</v>
      </c>
      <c r="O186" s="107">
        <f t="shared" si="73"/>
        <v>84605.481648239365</v>
      </c>
      <c r="P186" s="107">
        <f t="shared" si="74"/>
        <v>32906.115070226333</v>
      </c>
      <c r="Q186" s="107">
        <f t="shared" si="68"/>
        <v>32906.115070226333</v>
      </c>
      <c r="R186" s="107">
        <f t="shared" si="69"/>
        <v>6784592.7743380852</v>
      </c>
      <c r="S186" s="117"/>
      <c r="T186" s="117"/>
      <c r="U186" s="117"/>
      <c r="V186" s="117"/>
      <c r="W186" s="117"/>
      <c r="X186" s="117"/>
      <c r="Y186" s="117"/>
      <c r="Z186" s="117"/>
      <c r="AA186" s="117"/>
      <c r="AG186" s="112"/>
      <c r="AH186" s="112"/>
      <c r="AI186" s="112"/>
      <c r="AJ186" s="112"/>
      <c r="AK186" s="112"/>
      <c r="AL186" s="112"/>
      <c r="AM186" s="112"/>
      <c r="AN186" s="112"/>
      <c r="AO186" s="112"/>
      <c r="AP186" s="112"/>
      <c r="AQ186" s="112"/>
      <c r="AR186" s="112"/>
      <c r="AS186" s="110">
        <f t="shared" si="79"/>
        <v>124</v>
      </c>
      <c r="AT186" s="117">
        <f t="shared" si="80"/>
        <v>9266560.5274642017</v>
      </c>
      <c r="AU186" s="101" t="str">
        <f t="shared" si="75"/>
        <v/>
      </c>
    </row>
    <row r="187" spans="1:47">
      <c r="A187" s="101">
        <v>178</v>
      </c>
      <c r="B187" s="105">
        <f t="shared" si="76"/>
        <v>84605.481648239365</v>
      </c>
      <c r="C187" s="106">
        <f t="shared" si="67"/>
        <v>51198.398169316708</v>
      </c>
      <c r="D187" s="105">
        <f t="shared" si="70"/>
        <v>33407.083478922657</v>
      </c>
      <c r="E187" s="105">
        <f t="shared" si="71"/>
        <v>6718030.0377496537</v>
      </c>
      <c r="L187" s="101">
        <f t="shared" si="77"/>
        <v>7.5833333333333334E-3</v>
      </c>
      <c r="M187" s="101">
        <f t="shared" si="78"/>
        <v>300</v>
      </c>
      <c r="N187" s="103">
        <f t="shared" si="72"/>
        <v>177</v>
      </c>
      <c r="O187" s="107">
        <f t="shared" si="73"/>
        <v>84605.481648239365</v>
      </c>
      <c r="P187" s="107">
        <f t="shared" si="74"/>
        <v>33155.653109508887</v>
      </c>
      <c r="Q187" s="107">
        <f t="shared" si="68"/>
        <v>33155.653109508887</v>
      </c>
      <c r="R187" s="107">
        <f t="shared" si="69"/>
        <v>6751437.1212285766</v>
      </c>
      <c r="S187" s="117"/>
      <c r="T187" s="117"/>
      <c r="U187" s="117"/>
      <c r="V187" s="117"/>
      <c r="W187" s="117"/>
      <c r="X187" s="117"/>
      <c r="Y187" s="117"/>
      <c r="Z187" s="117"/>
      <c r="AA187" s="117"/>
      <c r="AG187" s="112"/>
      <c r="AH187" s="112"/>
      <c r="AI187" s="112"/>
      <c r="AJ187" s="112"/>
      <c r="AK187" s="112"/>
      <c r="AL187" s="112"/>
      <c r="AM187" s="112"/>
      <c r="AN187" s="112"/>
      <c r="AO187" s="112"/>
      <c r="AP187" s="112"/>
      <c r="AQ187" s="112"/>
      <c r="AR187" s="112"/>
      <c r="AS187" s="110">
        <f t="shared" si="79"/>
        <v>123</v>
      </c>
      <c r="AT187" s="117">
        <f t="shared" si="80"/>
        <v>9266560.5274642017</v>
      </c>
      <c r="AU187" s="101" t="str">
        <f t="shared" si="75"/>
        <v/>
      </c>
    </row>
    <row r="188" spans="1:47">
      <c r="A188" s="101">
        <v>179</v>
      </c>
      <c r="B188" s="105">
        <f t="shared" si="76"/>
        <v>84605.481648239365</v>
      </c>
      <c r="C188" s="106">
        <f t="shared" si="67"/>
        <v>50945.061119601538</v>
      </c>
      <c r="D188" s="105">
        <f t="shared" si="70"/>
        <v>33660.420528637827</v>
      </c>
      <c r="E188" s="105">
        <f t="shared" si="71"/>
        <v>6684369.6172210155</v>
      </c>
      <c r="L188" s="101">
        <f t="shared" si="77"/>
        <v>7.5833333333333334E-3</v>
      </c>
      <c r="M188" s="101">
        <f t="shared" si="78"/>
        <v>300</v>
      </c>
      <c r="N188" s="103">
        <f t="shared" si="72"/>
        <v>178</v>
      </c>
      <c r="O188" s="107">
        <f t="shared" si="73"/>
        <v>84605.481648239365</v>
      </c>
      <c r="P188" s="107">
        <f t="shared" si="74"/>
        <v>33407.083478922657</v>
      </c>
      <c r="Q188" s="107">
        <f t="shared" si="68"/>
        <v>33407.083478922657</v>
      </c>
      <c r="R188" s="107">
        <f t="shared" si="69"/>
        <v>6718030.0377496537</v>
      </c>
      <c r="S188" s="117"/>
      <c r="T188" s="117"/>
      <c r="U188" s="117"/>
      <c r="V188" s="117"/>
      <c r="W188" s="117"/>
      <c r="X188" s="117"/>
      <c r="Y188" s="117"/>
      <c r="Z188" s="117"/>
      <c r="AA188" s="117"/>
      <c r="AG188" s="112"/>
      <c r="AH188" s="112"/>
      <c r="AI188" s="112"/>
      <c r="AJ188" s="112"/>
      <c r="AK188" s="112"/>
      <c r="AL188" s="112"/>
      <c r="AM188" s="112"/>
      <c r="AN188" s="112"/>
      <c r="AO188" s="112"/>
      <c r="AP188" s="112"/>
      <c r="AQ188" s="112"/>
      <c r="AR188" s="112"/>
      <c r="AS188" s="110">
        <f t="shared" si="79"/>
        <v>122</v>
      </c>
      <c r="AT188" s="117">
        <f t="shared" si="80"/>
        <v>9266560.5274642017</v>
      </c>
      <c r="AU188" s="101" t="str">
        <f t="shared" si="75"/>
        <v/>
      </c>
    </row>
    <row r="189" spans="1:47">
      <c r="A189" s="101">
        <v>180</v>
      </c>
      <c r="B189" s="105">
        <f t="shared" si="76"/>
        <v>84605.481648239365</v>
      </c>
      <c r="C189" s="106">
        <f t="shared" si="67"/>
        <v>50689.802930592705</v>
      </c>
      <c r="D189" s="105">
        <f t="shared" si="70"/>
        <v>33915.678717646661</v>
      </c>
      <c r="E189" s="105">
        <f t="shared" si="71"/>
        <v>6650453.9385033688</v>
      </c>
      <c r="L189" s="101">
        <f t="shared" si="77"/>
        <v>7.5833333333333334E-3</v>
      </c>
      <c r="M189" s="101">
        <f t="shared" si="78"/>
        <v>300</v>
      </c>
      <c r="N189" s="103">
        <f t="shared" si="72"/>
        <v>179</v>
      </c>
      <c r="O189" s="107">
        <f t="shared" si="73"/>
        <v>84605.481648239365</v>
      </c>
      <c r="P189" s="107">
        <f t="shared" si="74"/>
        <v>33660.420528637827</v>
      </c>
      <c r="Q189" s="107">
        <f t="shared" si="68"/>
        <v>33660.420528637827</v>
      </c>
      <c r="R189" s="107">
        <f t="shared" si="69"/>
        <v>6684369.6172210155</v>
      </c>
      <c r="S189" s="117"/>
      <c r="T189" s="117"/>
      <c r="U189" s="117"/>
      <c r="V189" s="117"/>
      <c r="W189" s="117"/>
      <c r="X189" s="117"/>
      <c r="Y189" s="117"/>
      <c r="Z189" s="117"/>
      <c r="AA189" s="117"/>
      <c r="AG189" s="112"/>
      <c r="AH189" s="112"/>
      <c r="AI189" s="112"/>
      <c r="AJ189" s="112"/>
      <c r="AK189" s="112"/>
      <c r="AL189" s="112"/>
      <c r="AM189" s="112"/>
      <c r="AN189" s="112"/>
      <c r="AO189" s="112"/>
      <c r="AP189" s="112"/>
      <c r="AQ189" s="112"/>
      <c r="AR189" s="112"/>
      <c r="AS189" s="110">
        <f t="shared" si="79"/>
        <v>121</v>
      </c>
      <c r="AT189" s="117">
        <f t="shared" si="80"/>
        <v>9266560.5274642017</v>
      </c>
      <c r="AU189" s="101" t="str">
        <f t="shared" si="75"/>
        <v/>
      </c>
    </row>
    <row r="190" spans="1:47">
      <c r="A190" s="101">
        <v>181</v>
      </c>
      <c r="B190" s="105">
        <f t="shared" si="76"/>
        <v>84605.481648239365</v>
      </c>
      <c r="C190" s="106">
        <f t="shared" si="67"/>
        <v>50432.609033650544</v>
      </c>
      <c r="D190" s="105">
        <f t="shared" si="70"/>
        <v>34172.872614588821</v>
      </c>
      <c r="E190" s="105">
        <f t="shared" si="71"/>
        <v>6616281.0658887802</v>
      </c>
      <c r="L190" s="101">
        <f t="shared" si="77"/>
        <v>7.5833333333333334E-3</v>
      </c>
      <c r="M190" s="101">
        <f t="shared" si="78"/>
        <v>300</v>
      </c>
      <c r="N190" s="103">
        <f t="shared" si="72"/>
        <v>180</v>
      </c>
      <c r="O190" s="107">
        <f t="shared" si="73"/>
        <v>84605.481648239365</v>
      </c>
      <c r="P190" s="107">
        <f t="shared" si="74"/>
        <v>33915.678717646661</v>
      </c>
      <c r="Q190" s="107">
        <f t="shared" si="68"/>
        <v>33915.678717646661</v>
      </c>
      <c r="R190" s="107">
        <f t="shared" si="69"/>
        <v>6650453.9385033688</v>
      </c>
      <c r="S190" s="117"/>
      <c r="T190" s="117"/>
      <c r="U190" s="117"/>
      <c r="V190" s="117"/>
      <c r="W190" s="117"/>
      <c r="X190" s="117"/>
      <c r="Y190" s="117"/>
      <c r="Z190" s="117"/>
      <c r="AA190" s="117"/>
      <c r="AG190" s="112"/>
      <c r="AH190" s="112"/>
      <c r="AI190" s="112"/>
      <c r="AJ190" s="112"/>
      <c r="AK190" s="112"/>
      <c r="AL190" s="112"/>
      <c r="AM190" s="112"/>
      <c r="AN190" s="112"/>
      <c r="AO190" s="112"/>
      <c r="AP190" s="112"/>
      <c r="AQ190" s="112"/>
      <c r="AR190" s="112"/>
      <c r="AS190" s="110">
        <f t="shared" si="79"/>
        <v>120</v>
      </c>
      <c r="AT190" s="117">
        <f t="shared" si="80"/>
        <v>9266560.5274642017</v>
      </c>
      <c r="AU190" s="101" t="str">
        <f t="shared" si="75"/>
        <v/>
      </c>
    </row>
    <row r="191" spans="1:47">
      <c r="A191" s="101">
        <v>182</v>
      </c>
      <c r="B191" s="105">
        <f t="shared" si="76"/>
        <v>84605.481648239365</v>
      </c>
      <c r="C191" s="106">
        <f t="shared" si="67"/>
        <v>50173.464749656581</v>
      </c>
      <c r="D191" s="105">
        <f t="shared" si="70"/>
        <v>34432.016898582784</v>
      </c>
      <c r="E191" s="105">
        <f t="shared" si="71"/>
        <v>6581849.0489901975</v>
      </c>
      <c r="L191" s="101">
        <f t="shared" si="77"/>
        <v>7.5833333333333334E-3</v>
      </c>
      <c r="M191" s="101">
        <f t="shared" si="78"/>
        <v>300</v>
      </c>
      <c r="N191" s="103">
        <f t="shared" si="72"/>
        <v>181</v>
      </c>
      <c r="O191" s="107">
        <f t="shared" si="73"/>
        <v>84605.481648239365</v>
      </c>
      <c r="P191" s="107">
        <f t="shared" si="74"/>
        <v>34172.872614588821</v>
      </c>
      <c r="Q191" s="107">
        <f t="shared" si="68"/>
        <v>34172.872614588821</v>
      </c>
      <c r="R191" s="107">
        <f t="shared" si="69"/>
        <v>6616281.0658887802</v>
      </c>
      <c r="S191" s="117"/>
      <c r="T191" s="117"/>
      <c r="U191" s="117"/>
      <c r="V191" s="117"/>
      <c r="W191" s="117"/>
      <c r="X191" s="117"/>
      <c r="Y191" s="117"/>
      <c r="Z191" s="117"/>
      <c r="AA191" s="117"/>
      <c r="AG191" s="112"/>
      <c r="AH191" s="112"/>
      <c r="AI191" s="112"/>
      <c r="AJ191" s="112"/>
      <c r="AK191" s="112"/>
      <c r="AL191" s="112"/>
      <c r="AM191" s="112"/>
      <c r="AN191" s="112"/>
      <c r="AO191" s="112"/>
      <c r="AP191" s="112"/>
      <c r="AQ191" s="112"/>
      <c r="AR191" s="112"/>
      <c r="AS191" s="110">
        <f t="shared" si="79"/>
        <v>119</v>
      </c>
      <c r="AT191" s="117">
        <f t="shared" si="80"/>
        <v>9266560.5274642017</v>
      </c>
      <c r="AU191" s="101" t="str">
        <f t="shared" si="75"/>
        <v/>
      </c>
    </row>
    <row r="192" spans="1:47">
      <c r="A192" s="101">
        <v>183</v>
      </c>
      <c r="B192" s="105">
        <f t="shared" si="76"/>
        <v>84605.481648239365</v>
      </c>
      <c r="C192" s="106">
        <f t="shared" si="67"/>
        <v>49912.355288175662</v>
      </c>
      <c r="D192" s="105">
        <f t="shared" si="70"/>
        <v>34693.126360063703</v>
      </c>
      <c r="E192" s="105">
        <f t="shared" si="71"/>
        <v>6547155.922630134</v>
      </c>
      <c r="L192" s="101">
        <f t="shared" si="77"/>
        <v>7.5833333333333334E-3</v>
      </c>
      <c r="M192" s="101">
        <f t="shared" si="78"/>
        <v>300</v>
      </c>
      <c r="N192" s="103">
        <f t="shared" si="72"/>
        <v>182</v>
      </c>
      <c r="O192" s="107">
        <f t="shared" si="73"/>
        <v>84605.481648239365</v>
      </c>
      <c r="P192" s="107">
        <f t="shared" si="74"/>
        <v>34432.016898582784</v>
      </c>
      <c r="Q192" s="107">
        <f t="shared" si="68"/>
        <v>34432.016898582784</v>
      </c>
      <c r="R192" s="107">
        <f t="shared" si="69"/>
        <v>6581849.0489901975</v>
      </c>
      <c r="S192" s="117"/>
      <c r="T192" s="117"/>
      <c r="U192" s="117"/>
      <c r="V192" s="117"/>
      <c r="W192" s="117"/>
      <c r="X192" s="117"/>
      <c r="Y192" s="117"/>
      <c r="Z192" s="117"/>
      <c r="AA192" s="117"/>
      <c r="AG192" s="112"/>
      <c r="AH192" s="112"/>
      <c r="AI192" s="112"/>
      <c r="AJ192" s="112"/>
      <c r="AK192" s="112"/>
      <c r="AL192" s="112"/>
      <c r="AM192" s="112"/>
      <c r="AN192" s="112"/>
      <c r="AO192" s="112"/>
      <c r="AP192" s="112"/>
      <c r="AQ192" s="112"/>
      <c r="AR192" s="112"/>
      <c r="AS192" s="110">
        <f t="shared" si="79"/>
        <v>118</v>
      </c>
      <c r="AT192" s="117">
        <f t="shared" si="80"/>
        <v>9266560.5274642017</v>
      </c>
      <c r="AU192" s="101" t="str">
        <f t="shared" si="75"/>
        <v/>
      </c>
    </row>
    <row r="193" spans="1:47">
      <c r="A193" s="101">
        <v>184</v>
      </c>
      <c r="B193" s="105">
        <f t="shared" si="76"/>
        <v>84605.481648239365</v>
      </c>
      <c r="C193" s="106">
        <f t="shared" si="67"/>
        <v>49649.265746611847</v>
      </c>
      <c r="D193" s="105">
        <f t="shared" si="70"/>
        <v>34956.215901627518</v>
      </c>
      <c r="E193" s="105">
        <f t="shared" si="71"/>
        <v>6512199.7067285068</v>
      </c>
      <c r="L193" s="101">
        <f t="shared" si="77"/>
        <v>7.5833333333333334E-3</v>
      </c>
      <c r="M193" s="101">
        <f t="shared" si="78"/>
        <v>300</v>
      </c>
      <c r="N193" s="103">
        <f t="shared" si="72"/>
        <v>183</v>
      </c>
      <c r="O193" s="107">
        <f t="shared" si="73"/>
        <v>84605.481648239365</v>
      </c>
      <c r="P193" s="107">
        <f t="shared" si="74"/>
        <v>34693.126360063703</v>
      </c>
      <c r="Q193" s="107">
        <f t="shared" si="68"/>
        <v>34693.126360063703</v>
      </c>
      <c r="R193" s="107">
        <f t="shared" si="69"/>
        <v>6547155.922630134</v>
      </c>
      <c r="S193" s="117"/>
      <c r="T193" s="117"/>
      <c r="U193" s="117"/>
      <c r="V193" s="117"/>
      <c r="W193" s="117"/>
      <c r="X193" s="117"/>
      <c r="Y193" s="117"/>
      <c r="Z193" s="117"/>
      <c r="AA193" s="117"/>
      <c r="AG193" s="112"/>
      <c r="AH193" s="112"/>
      <c r="AI193" s="112"/>
      <c r="AJ193" s="112"/>
      <c r="AK193" s="112"/>
      <c r="AL193" s="112"/>
      <c r="AM193" s="112"/>
      <c r="AN193" s="112"/>
      <c r="AO193" s="112"/>
      <c r="AP193" s="112"/>
      <c r="AQ193" s="112"/>
      <c r="AR193" s="112"/>
      <c r="AS193" s="110">
        <f t="shared" si="79"/>
        <v>117</v>
      </c>
      <c r="AT193" s="117">
        <f t="shared" si="80"/>
        <v>9266560.5274642017</v>
      </c>
      <c r="AU193" s="101" t="str">
        <f t="shared" si="75"/>
        <v/>
      </c>
    </row>
    <row r="194" spans="1:47">
      <c r="A194" s="101">
        <v>185</v>
      </c>
      <c r="B194" s="105">
        <f t="shared" si="76"/>
        <v>84605.481648239365</v>
      </c>
      <c r="C194" s="106">
        <f t="shared" si="67"/>
        <v>49384.181109357844</v>
      </c>
      <c r="D194" s="105">
        <f t="shared" si="70"/>
        <v>35221.300538881522</v>
      </c>
      <c r="E194" s="105">
        <f t="shared" si="71"/>
        <v>6476978.4061896252</v>
      </c>
      <c r="L194" s="101">
        <f t="shared" si="77"/>
        <v>7.5833333333333334E-3</v>
      </c>
      <c r="M194" s="101">
        <f t="shared" si="78"/>
        <v>300</v>
      </c>
      <c r="N194" s="103">
        <f t="shared" si="72"/>
        <v>184</v>
      </c>
      <c r="O194" s="107">
        <f t="shared" si="73"/>
        <v>84605.481648239365</v>
      </c>
      <c r="P194" s="107">
        <f t="shared" si="74"/>
        <v>34956.215901627518</v>
      </c>
      <c r="Q194" s="107">
        <f t="shared" si="68"/>
        <v>34956.215901627518</v>
      </c>
      <c r="R194" s="107">
        <f t="shared" si="69"/>
        <v>6512199.7067285068</v>
      </c>
      <c r="S194" s="117"/>
      <c r="T194" s="117"/>
      <c r="U194" s="117"/>
      <c r="V194" s="117"/>
      <c r="W194" s="117"/>
      <c r="X194" s="117"/>
      <c r="Y194" s="117"/>
      <c r="Z194" s="117"/>
      <c r="AA194" s="117"/>
      <c r="AG194" s="112"/>
      <c r="AH194" s="112"/>
      <c r="AI194" s="112"/>
      <c r="AJ194" s="112"/>
      <c r="AK194" s="112"/>
      <c r="AL194" s="112"/>
      <c r="AM194" s="112"/>
      <c r="AN194" s="112"/>
      <c r="AO194" s="112"/>
      <c r="AP194" s="112"/>
      <c r="AQ194" s="112"/>
      <c r="AR194" s="112"/>
      <c r="AS194" s="110">
        <f t="shared" si="79"/>
        <v>116</v>
      </c>
      <c r="AT194" s="117">
        <f t="shared" si="80"/>
        <v>9266560.5274642017</v>
      </c>
      <c r="AU194" s="101" t="str">
        <f t="shared" si="75"/>
        <v/>
      </c>
    </row>
    <row r="195" spans="1:47">
      <c r="A195" s="101">
        <v>186</v>
      </c>
      <c r="B195" s="105">
        <f t="shared" si="76"/>
        <v>84605.481648239365</v>
      </c>
      <c r="C195" s="106">
        <f t="shared" si="67"/>
        <v>49117.086246937994</v>
      </c>
      <c r="D195" s="105">
        <f t="shared" si="70"/>
        <v>35488.395401301372</v>
      </c>
      <c r="E195" s="105">
        <f t="shared" si="71"/>
        <v>6441490.0107883234</v>
      </c>
      <c r="L195" s="101">
        <f t="shared" si="77"/>
        <v>7.5833333333333334E-3</v>
      </c>
      <c r="M195" s="101">
        <f t="shared" si="78"/>
        <v>300</v>
      </c>
      <c r="N195" s="103">
        <f t="shared" si="72"/>
        <v>185</v>
      </c>
      <c r="O195" s="107">
        <f t="shared" si="73"/>
        <v>84605.481648239365</v>
      </c>
      <c r="P195" s="107">
        <f t="shared" si="74"/>
        <v>35221.300538881522</v>
      </c>
      <c r="Q195" s="107">
        <f t="shared" si="68"/>
        <v>35221.300538881522</v>
      </c>
      <c r="R195" s="107">
        <f t="shared" si="69"/>
        <v>6476978.4061896252</v>
      </c>
      <c r="S195" s="117"/>
      <c r="T195" s="117"/>
      <c r="U195" s="117"/>
      <c r="V195" s="117"/>
      <c r="W195" s="117"/>
      <c r="X195" s="117"/>
      <c r="Y195" s="117"/>
      <c r="Z195" s="117"/>
      <c r="AA195" s="117"/>
      <c r="AG195" s="112"/>
      <c r="AH195" s="112"/>
      <c r="AI195" s="112"/>
      <c r="AJ195" s="112"/>
      <c r="AK195" s="112"/>
      <c r="AL195" s="112"/>
      <c r="AM195" s="112"/>
      <c r="AN195" s="112"/>
      <c r="AO195" s="112"/>
      <c r="AP195" s="112"/>
      <c r="AQ195" s="112"/>
      <c r="AR195" s="112"/>
      <c r="AS195" s="110">
        <f t="shared" si="79"/>
        <v>115</v>
      </c>
      <c r="AT195" s="117">
        <f t="shared" si="80"/>
        <v>9266560.5274642017</v>
      </c>
      <c r="AU195" s="101" t="str">
        <f t="shared" si="75"/>
        <v/>
      </c>
    </row>
    <row r="196" spans="1:47">
      <c r="A196" s="101">
        <v>187</v>
      </c>
      <c r="B196" s="105">
        <f t="shared" si="76"/>
        <v>84605.481648239365</v>
      </c>
      <c r="C196" s="106">
        <f t="shared" si="67"/>
        <v>48847.965915144785</v>
      </c>
      <c r="D196" s="105">
        <f t="shared" si="70"/>
        <v>35757.51573309458</v>
      </c>
      <c r="E196" s="105">
        <f t="shared" si="71"/>
        <v>6405732.4950552285</v>
      </c>
      <c r="L196" s="101">
        <f t="shared" si="77"/>
        <v>7.5833333333333334E-3</v>
      </c>
      <c r="M196" s="101">
        <f t="shared" si="78"/>
        <v>300</v>
      </c>
      <c r="N196" s="103">
        <f t="shared" si="72"/>
        <v>186</v>
      </c>
      <c r="O196" s="107">
        <f t="shared" si="73"/>
        <v>84605.481648239365</v>
      </c>
      <c r="P196" s="107">
        <f t="shared" si="74"/>
        <v>35488.395401301372</v>
      </c>
      <c r="Q196" s="107">
        <f t="shared" si="68"/>
        <v>35488.395401301372</v>
      </c>
      <c r="R196" s="107">
        <f t="shared" si="69"/>
        <v>6441490.0107883234</v>
      </c>
      <c r="S196" s="117"/>
      <c r="T196" s="117"/>
      <c r="U196" s="117"/>
      <c r="V196" s="117"/>
      <c r="W196" s="117"/>
      <c r="X196" s="117"/>
      <c r="Y196" s="117"/>
      <c r="Z196" s="117"/>
      <c r="AA196" s="117"/>
      <c r="AG196" s="112"/>
      <c r="AH196" s="112"/>
      <c r="AI196" s="112"/>
      <c r="AJ196" s="112"/>
      <c r="AK196" s="112"/>
      <c r="AL196" s="112"/>
      <c r="AM196" s="112"/>
      <c r="AN196" s="112"/>
      <c r="AO196" s="112"/>
      <c r="AP196" s="112"/>
      <c r="AQ196" s="112"/>
      <c r="AR196" s="112"/>
      <c r="AS196" s="110">
        <f t="shared" si="79"/>
        <v>114</v>
      </c>
      <c r="AT196" s="117">
        <f t="shared" si="80"/>
        <v>9266560.5274642017</v>
      </c>
      <c r="AU196" s="101" t="str">
        <f t="shared" si="75"/>
        <v/>
      </c>
    </row>
    <row r="197" spans="1:47">
      <c r="A197" s="101">
        <v>188</v>
      </c>
      <c r="B197" s="105">
        <f t="shared" si="76"/>
        <v>84605.481648239365</v>
      </c>
      <c r="C197" s="106">
        <f t="shared" si="67"/>
        <v>48576.804754168814</v>
      </c>
      <c r="D197" s="105">
        <f t="shared" si="70"/>
        <v>36028.676894070551</v>
      </c>
      <c r="E197" s="105">
        <f t="shared" si="71"/>
        <v>6369703.8181611579</v>
      </c>
      <c r="L197" s="101">
        <f t="shared" si="77"/>
        <v>7.5833333333333334E-3</v>
      </c>
      <c r="M197" s="101">
        <f t="shared" si="78"/>
        <v>300</v>
      </c>
      <c r="N197" s="103">
        <f t="shared" si="72"/>
        <v>187</v>
      </c>
      <c r="O197" s="107">
        <f t="shared" si="73"/>
        <v>84605.481648239365</v>
      </c>
      <c r="P197" s="107">
        <f t="shared" si="74"/>
        <v>35757.51573309458</v>
      </c>
      <c r="Q197" s="107">
        <f t="shared" si="68"/>
        <v>35757.51573309458</v>
      </c>
      <c r="R197" s="107">
        <f t="shared" si="69"/>
        <v>6405732.4950552285</v>
      </c>
      <c r="S197" s="117"/>
      <c r="T197" s="117"/>
      <c r="U197" s="117"/>
      <c r="V197" s="117"/>
      <c r="W197" s="117"/>
      <c r="X197" s="117"/>
      <c r="Y197" s="117"/>
      <c r="Z197" s="117"/>
      <c r="AA197" s="117"/>
      <c r="AG197" s="112"/>
      <c r="AH197" s="112"/>
      <c r="AI197" s="112"/>
      <c r="AJ197" s="112"/>
      <c r="AK197" s="112"/>
      <c r="AL197" s="112"/>
      <c r="AM197" s="112"/>
      <c r="AN197" s="112"/>
      <c r="AO197" s="112"/>
      <c r="AP197" s="112"/>
      <c r="AQ197" s="112"/>
      <c r="AR197" s="112"/>
      <c r="AS197" s="110">
        <f t="shared" si="79"/>
        <v>113</v>
      </c>
      <c r="AT197" s="117">
        <f t="shared" si="80"/>
        <v>9266560.5274642017</v>
      </c>
      <c r="AU197" s="101" t="str">
        <f t="shared" si="75"/>
        <v/>
      </c>
    </row>
    <row r="198" spans="1:47">
      <c r="A198" s="101">
        <v>189</v>
      </c>
      <c r="B198" s="105">
        <f t="shared" si="76"/>
        <v>84605.481648239365</v>
      </c>
      <c r="C198" s="106">
        <f t="shared" si="67"/>
        <v>48303.587287722112</v>
      </c>
      <c r="D198" s="105">
        <f t="shared" si="70"/>
        <v>36301.894360517254</v>
      </c>
      <c r="E198" s="105">
        <f t="shared" si="71"/>
        <v>6333401.9238006407</v>
      </c>
      <c r="L198" s="101">
        <f t="shared" si="77"/>
        <v>7.5833333333333334E-3</v>
      </c>
      <c r="M198" s="101">
        <f t="shared" si="78"/>
        <v>300</v>
      </c>
      <c r="N198" s="103">
        <f t="shared" si="72"/>
        <v>188</v>
      </c>
      <c r="O198" s="107">
        <f t="shared" si="73"/>
        <v>84605.481648239365</v>
      </c>
      <c r="P198" s="107">
        <f t="shared" si="74"/>
        <v>36028.676894070551</v>
      </c>
      <c r="Q198" s="107">
        <f t="shared" si="68"/>
        <v>36028.676894070551</v>
      </c>
      <c r="R198" s="107">
        <f t="shared" si="69"/>
        <v>6369703.8181611579</v>
      </c>
      <c r="S198" s="117"/>
      <c r="T198" s="117"/>
      <c r="U198" s="117"/>
      <c r="V198" s="117"/>
      <c r="W198" s="117"/>
      <c r="X198" s="117"/>
      <c r="Y198" s="117"/>
      <c r="Z198" s="117"/>
      <c r="AA198" s="117"/>
      <c r="AG198" s="112"/>
      <c r="AH198" s="112"/>
      <c r="AI198" s="112"/>
      <c r="AJ198" s="112"/>
      <c r="AK198" s="112"/>
      <c r="AL198" s="112"/>
      <c r="AM198" s="112"/>
      <c r="AN198" s="112"/>
      <c r="AO198" s="112"/>
      <c r="AP198" s="112"/>
      <c r="AQ198" s="112"/>
      <c r="AR198" s="112"/>
      <c r="AS198" s="110">
        <f t="shared" si="79"/>
        <v>112</v>
      </c>
      <c r="AT198" s="117">
        <f t="shared" si="80"/>
        <v>9266560.5274642017</v>
      </c>
      <c r="AU198" s="101" t="str">
        <f t="shared" si="75"/>
        <v/>
      </c>
    </row>
    <row r="199" spans="1:47">
      <c r="A199" s="101">
        <v>190</v>
      </c>
      <c r="B199" s="105">
        <f t="shared" si="76"/>
        <v>84605.481648239365</v>
      </c>
      <c r="C199" s="106">
        <f t="shared" si="67"/>
        <v>48028.297922154859</v>
      </c>
      <c r="D199" s="105">
        <f t="shared" si="70"/>
        <v>36577.183726084506</v>
      </c>
      <c r="E199" s="105">
        <f t="shared" si="71"/>
        <v>6296824.7400745563</v>
      </c>
      <c r="L199" s="101">
        <f t="shared" si="77"/>
        <v>7.5833333333333334E-3</v>
      </c>
      <c r="M199" s="101">
        <f t="shared" si="78"/>
        <v>300</v>
      </c>
      <c r="N199" s="103">
        <f t="shared" si="72"/>
        <v>189</v>
      </c>
      <c r="O199" s="107">
        <f t="shared" si="73"/>
        <v>84605.481648239365</v>
      </c>
      <c r="P199" s="107">
        <f t="shared" si="74"/>
        <v>36301.894360517254</v>
      </c>
      <c r="Q199" s="107">
        <f t="shared" si="68"/>
        <v>36301.894360517254</v>
      </c>
      <c r="R199" s="107">
        <f t="shared" si="69"/>
        <v>6333401.9238006407</v>
      </c>
      <c r="S199" s="117"/>
      <c r="T199" s="117"/>
      <c r="U199" s="117"/>
      <c r="V199" s="117"/>
      <c r="W199" s="117"/>
      <c r="X199" s="117"/>
      <c r="Y199" s="117"/>
      <c r="Z199" s="117"/>
      <c r="AA199" s="117"/>
      <c r="AG199" s="112"/>
      <c r="AH199" s="112"/>
      <c r="AI199" s="112"/>
      <c r="AJ199" s="112"/>
      <c r="AK199" s="112"/>
      <c r="AL199" s="112"/>
      <c r="AM199" s="112"/>
      <c r="AN199" s="112"/>
      <c r="AO199" s="112"/>
      <c r="AP199" s="112"/>
      <c r="AQ199" s="112"/>
      <c r="AR199" s="112"/>
      <c r="AS199" s="110">
        <f t="shared" si="79"/>
        <v>111</v>
      </c>
      <c r="AT199" s="117">
        <f t="shared" si="80"/>
        <v>9266560.5274642017</v>
      </c>
      <c r="AU199" s="101" t="str">
        <f t="shared" si="75"/>
        <v/>
      </c>
    </row>
    <row r="200" spans="1:47">
      <c r="A200" s="101">
        <v>191</v>
      </c>
      <c r="B200" s="105">
        <f t="shared" si="76"/>
        <v>84605.481648239365</v>
      </c>
      <c r="C200" s="106">
        <f t="shared" si="67"/>
        <v>47750.920945565384</v>
      </c>
      <c r="D200" s="105">
        <f t="shared" si="70"/>
        <v>36854.560702673982</v>
      </c>
      <c r="E200" s="105">
        <f t="shared" si="71"/>
        <v>6259970.1793718822</v>
      </c>
      <c r="L200" s="101">
        <f t="shared" si="77"/>
        <v>7.5833333333333334E-3</v>
      </c>
      <c r="M200" s="101">
        <f t="shared" si="78"/>
        <v>300</v>
      </c>
      <c r="N200" s="103">
        <f t="shared" si="72"/>
        <v>190</v>
      </c>
      <c r="O200" s="107">
        <f t="shared" si="73"/>
        <v>84605.481648239365</v>
      </c>
      <c r="P200" s="107">
        <f t="shared" si="74"/>
        <v>36577.183726084506</v>
      </c>
      <c r="Q200" s="107">
        <f t="shared" si="68"/>
        <v>36577.183726084506</v>
      </c>
      <c r="R200" s="107">
        <f t="shared" si="69"/>
        <v>6296824.7400745563</v>
      </c>
      <c r="S200" s="117"/>
      <c r="T200" s="117"/>
      <c r="U200" s="117"/>
      <c r="V200" s="117"/>
      <c r="W200" s="117"/>
      <c r="X200" s="117"/>
      <c r="Y200" s="117"/>
      <c r="Z200" s="117"/>
      <c r="AA200" s="117"/>
      <c r="AG200" s="112"/>
      <c r="AH200" s="112"/>
      <c r="AI200" s="112"/>
      <c r="AJ200" s="112"/>
      <c r="AK200" s="112"/>
      <c r="AL200" s="112"/>
      <c r="AM200" s="112"/>
      <c r="AN200" s="112"/>
      <c r="AO200" s="112"/>
      <c r="AP200" s="112"/>
      <c r="AQ200" s="112"/>
      <c r="AR200" s="112"/>
      <c r="AS200" s="110">
        <f t="shared" si="79"/>
        <v>110</v>
      </c>
      <c r="AT200" s="117">
        <f t="shared" si="80"/>
        <v>9266560.5274642017</v>
      </c>
      <c r="AU200" s="101" t="str">
        <f t="shared" si="75"/>
        <v/>
      </c>
    </row>
    <row r="201" spans="1:47">
      <c r="A201" s="101">
        <v>192</v>
      </c>
      <c r="B201" s="105">
        <f t="shared" si="76"/>
        <v>84605.481648239365</v>
      </c>
      <c r="C201" s="106">
        <f t="shared" si="67"/>
        <v>47471.44052690344</v>
      </c>
      <c r="D201" s="105">
        <f t="shared" si="70"/>
        <v>37134.041121335926</v>
      </c>
      <c r="E201" s="105">
        <f t="shared" si="71"/>
        <v>6222836.1382505465</v>
      </c>
      <c r="L201" s="101">
        <f t="shared" si="77"/>
        <v>7.5833333333333334E-3</v>
      </c>
      <c r="M201" s="101">
        <f t="shared" si="78"/>
        <v>300</v>
      </c>
      <c r="N201" s="103">
        <f t="shared" si="72"/>
        <v>191</v>
      </c>
      <c r="O201" s="107">
        <f t="shared" si="73"/>
        <v>84605.481648239365</v>
      </c>
      <c r="P201" s="107">
        <f t="shared" si="74"/>
        <v>36854.560702673982</v>
      </c>
      <c r="Q201" s="107">
        <f t="shared" si="68"/>
        <v>36854.560702673982</v>
      </c>
      <c r="R201" s="107">
        <f t="shared" si="69"/>
        <v>6259970.1793718822</v>
      </c>
      <c r="S201" s="117"/>
      <c r="T201" s="117"/>
      <c r="U201" s="117"/>
      <c r="V201" s="117"/>
      <c r="W201" s="117"/>
      <c r="X201" s="117"/>
      <c r="Y201" s="117"/>
      <c r="Z201" s="117"/>
      <c r="AA201" s="117"/>
      <c r="AG201" s="112"/>
      <c r="AH201" s="112"/>
      <c r="AI201" s="112"/>
      <c r="AJ201" s="112"/>
      <c r="AK201" s="112"/>
      <c r="AL201" s="112"/>
      <c r="AM201" s="112"/>
      <c r="AN201" s="112"/>
      <c r="AO201" s="112"/>
      <c r="AP201" s="112"/>
      <c r="AQ201" s="112"/>
      <c r="AR201" s="112"/>
      <c r="AS201" s="110">
        <f t="shared" si="79"/>
        <v>109</v>
      </c>
      <c r="AT201" s="117">
        <f t="shared" si="80"/>
        <v>9266560.5274642017</v>
      </c>
      <c r="AU201" s="101" t="str">
        <f t="shared" si="75"/>
        <v/>
      </c>
    </row>
    <row r="202" spans="1:47">
      <c r="A202" s="101">
        <v>193</v>
      </c>
      <c r="B202" s="105">
        <f t="shared" si="76"/>
        <v>84605.481648239365</v>
      </c>
      <c r="C202" s="106">
        <f t="shared" ref="C202:C265" si="81">E201*L202</f>
        <v>47189.840715066646</v>
      </c>
      <c r="D202" s="105">
        <f t="shared" si="70"/>
        <v>37415.640933172719</v>
      </c>
      <c r="E202" s="105">
        <f t="shared" si="71"/>
        <v>6185420.4973173738</v>
      </c>
      <c r="L202" s="101">
        <f t="shared" si="77"/>
        <v>7.5833333333333334E-3</v>
      </c>
      <c r="M202" s="101">
        <f t="shared" si="78"/>
        <v>300</v>
      </c>
      <c r="N202" s="103">
        <f t="shared" si="72"/>
        <v>192</v>
      </c>
      <c r="O202" s="107">
        <f t="shared" si="73"/>
        <v>84605.481648239365</v>
      </c>
      <c r="P202" s="107">
        <f t="shared" si="74"/>
        <v>37134.041121335926</v>
      </c>
      <c r="Q202" s="107">
        <f t="shared" ref="Q202:Q265" si="82">IF(A201&gt;M202,"",D201)</f>
        <v>37134.041121335926</v>
      </c>
      <c r="R202" s="107">
        <f t="shared" ref="R202:R265" si="83">IF(A201&gt;M202,"",E201)</f>
        <v>6222836.1382505465</v>
      </c>
      <c r="S202" s="117"/>
      <c r="T202" s="117"/>
      <c r="U202" s="117"/>
      <c r="V202" s="117"/>
      <c r="W202" s="117"/>
      <c r="X202" s="117"/>
      <c r="Y202" s="117"/>
      <c r="Z202" s="117"/>
      <c r="AA202" s="117"/>
      <c r="AG202" s="112"/>
      <c r="AH202" s="112"/>
      <c r="AI202" s="112"/>
      <c r="AJ202" s="112"/>
      <c r="AK202" s="112"/>
      <c r="AL202" s="112"/>
      <c r="AM202" s="112"/>
      <c r="AN202" s="112"/>
      <c r="AO202" s="112"/>
      <c r="AP202" s="112"/>
      <c r="AQ202" s="112"/>
      <c r="AR202" s="112"/>
      <c r="AS202" s="110">
        <f t="shared" si="79"/>
        <v>108</v>
      </c>
      <c r="AT202" s="117">
        <f t="shared" si="80"/>
        <v>9266560.5274642017</v>
      </c>
      <c r="AU202" s="101" t="str">
        <f t="shared" si="75"/>
        <v/>
      </c>
    </row>
    <row r="203" spans="1:47">
      <c r="A203" s="101">
        <v>194</v>
      </c>
      <c r="B203" s="105">
        <f t="shared" si="76"/>
        <v>84605.481648239365</v>
      </c>
      <c r="C203" s="106">
        <f t="shared" si="81"/>
        <v>46906.105437990082</v>
      </c>
      <c r="D203" s="105">
        <f t="shared" ref="D203:D266" si="84">B203-C203</f>
        <v>37699.376210249284</v>
      </c>
      <c r="E203" s="105">
        <f t="shared" ref="E203:E266" si="85">E202-D203</f>
        <v>6147721.1211071247</v>
      </c>
      <c r="L203" s="101">
        <f t="shared" si="77"/>
        <v>7.5833333333333334E-3</v>
      </c>
      <c r="M203" s="101">
        <f t="shared" si="78"/>
        <v>300</v>
      </c>
      <c r="N203" s="103">
        <f t="shared" ref="N203:N266" si="86">IF(A202&gt;M203,"",A202)</f>
        <v>193</v>
      </c>
      <c r="O203" s="107">
        <f t="shared" ref="O203:O266" si="87">IF(A202&gt;M203,"",B202)</f>
        <v>84605.481648239365</v>
      </c>
      <c r="P203" s="107">
        <f t="shared" ref="P203:P266" si="88">IF(A202&gt;M203,"",D202)</f>
        <v>37415.640933172719</v>
      </c>
      <c r="Q203" s="107">
        <f t="shared" si="82"/>
        <v>37415.640933172719</v>
      </c>
      <c r="R203" s="107">
        <f t="shared" si="83"/>
        <v>6185420.4973173738</v>
      </c>
      <c r="S203" s="117"/>
      <c r="T203" s="117"/>
      <c r="U203" s="117"/>
      <c r="V203" s="117"/>
      <c r="W203" s="117"/>
      <c r="X203" s="117"/>
      <c r="Y203" s="117"/>
      <c r="Z203" s="117"/>
      <c r="AA203" s="117"/>
      <c r="AG203" s="112"/>
      <c r="AH203" s="112"/>
      <c r="AI203" s="112"/>
      <c r="AJ203" s="112"/>
      <c r="AK203" s="112"/>
      <c r="AL203" s="112"/>
      <c r="AM203" s="112"/>
      <c r="AN203" s="112"/>
      <c r="AO203" s="112"/>
      <c r="AP203" s="112"/>
      <c r="AQ203" s="112"/>
      <c r="AR203" s="112"/>
      <c r="AS203" s="110">
        <f t="shared" si="79"/>
        <v>107</v>
      </c>
      <c r="AT203" s="117">
        <f t="shared" si="80"/>
        <v>9266560.5274642017</v>
      </c>
      <c r="AU203" s="101" t="str">
        <f t="shared" ref="AU203:AU266" si="89">IF(AT203=R203,N203,"")</f>
        <v/>
      </c>
    </row>
    <row r="204" spans="1:47">
      <c r="A204" s="101">
        <v>195</v>
      </c>
      <c r="B204" s="105">
        <f t="shared" ref="B204:B267" si="90">B203</f>
        <v>84605.481648239365</v>
      </c>
      <c r="C204" s="106">
        <f t="shared" si="81"/>
        <v>46620.218501729032</v>
      </c>
      <c r="D204" s="105">
        <f t="shared" si="84"/>
        <v>37985.263146510333</v>
      </c>
      <c r="E204" s="105">
        <f t="shared" si="85"/>
        <v>6109735.8579606144</v>
      </c>
      <c r="L204" s="101">
        <f t="shared" ref="L204:L267" si="91">L203</f>
        <v>7.5833333333333334E-3</v>
      </c>
      <c r="M204" s="101">
        <f t="shared" ref="M204:M267" si="92">M203</f>
        <v>300</v>
      </c>
      <c r="N204" s="103">
        <f t="shared" si="86"/>
        <v>194</v>
      </c>
      <c r="O204" s="107">
        <f t="shared" si="87"/>
        <v>84605.481648239365</v>
      </c>
      <c r="P204" s="107">
        <f t="shared" si="88"/>
        <v>37699.376210249284</v>
      </c>
      <c r="Q204" s="107">
        <f t="shared" si="82"/>
        <v>37699.376210249284</v>
      </c>
      <c r="R204" s="107">
        <f t="shared" si="83"/>
        <v>6147721.1211071247</v>
      </c>
      <c r="S204" s="117"/>
      <c r="T204" s="117"/>
      <c r="U204" s="117"/>
      <c r="V204" s="117"/>
      <c r="W204" s="117"/>
      <c r="X204" s="117"/>
      <c r="Y204" s="117"/>
      <c r="Z204" s="117"/>
      <c r="AA204" s="117"/>
      <c r="AG204" s="112"/>
      <c r="AH204" s="112"/>
      <c r="AI204" s="112"/>
      <c r="AJ204" s="112"/>
      <c r="AK204" s="112"/>
      <c r="AL204" s="112"/>
      <c r="AM204" s="112"/>
      <c r="AN204" s="112"/>
      <c r="AO204" s="112"/>
      <c r="AP204" s="112"/>
      <c r="AQ204" s="112"/>
      <c r="AR204" s="112"/>
      <c r="AS204" s="110">
        <f t="shared" ref="AS204:AS267" si="93">AS203-1</f>
        <v>106</v>
      </c>
      <c r="AT204" s="117">
        <f t="shared" si="80"/>
        <v>9266560.5274642017</v>
      </c>
      <c r="AU204" s="101" t="str">
        <f t="shared" si="89"/>
        <v/>
      </c>
    </row>
    <row r="205" spans="1:47">
      <c r="A205" s="101">
        <v>196</v>
      </c>
      <c r="B205" s="105">
        <f t="shared" si="90"/>
        <v>84605.481648239365</v>
      </c>
      <c r="C205" s="106">
        <f t="shared" si="81"/>
        <v>46332.163589534663</v>
      </c>
      <c r="D205" s="105">
        <f t="shared" si="84"/>
        <v>38273.318058704703</v>
      </c>
      <c r="E205" s="105">
        <f t="shared" si="85"/>
        <v>6071462.5399019094</v>
      </c>
      <c r="L205" s="101">
        <f t="shared" si="91"/>
        <v>7.5833333333333334E-3</v>
      </c>
      <c r="M205" s="101">
        <f t="shared" si="92"/>
        <v>300</v>
      </c>
      <c r="N205" s="103">
        <f t="shared" si="86"/>
        <v>195</v>
      </c>
      <c r="O205" s="107">
        <f t="shared" si="87"/>
        <v>84605.481648239365</v>
      </c>
      <c r="P205" s="107">
        <f t="shared" si="88"/>
        <v>37985.263146510333</v>
      </c>
      <c r="Q205" s="107">
        <f t="shared" si="82"/>
        <v>37985.263146510333</v>
      </c>
      <c r="R205" s="107">
        <f t="shared" si="83"/>
        <v>6109735.8579606144</v>
      </c>
      <c r="S205" s="117"/>
      <c r="T205" s="117"/>
      <c r="U205" s="117"/>
      <c r="V205" s="117"/>
      <c r="W205" s="117"/>
      <c r="X205" s="117"/>
      <c r="Y205" s="117"/>
      <c r="Z205" s="117"/>
      <c r="AA205" s="117"/>
      <c r="AG205" s="112"/>
      <c r="AH205" s="112"/>
      <c r="AI205" s="112"/>
      <c r="AJ205" s="112"/>
      <c r="AK205" s="112"/>
      <c r="AL205" s="112"/>
      <c r="AM205" s="112"/>
      <c r="AN205" s="112"/>
      <c r="AO205" s="112"/>
      <c r="AP205" s="112"/>
      <c r="AQ205" s="112"/>
      <c r="AR205" s="112"/>
      <c r="AS205" s="110">
        <f t="shared" si="93"/>
        <v>105</v>
      </c>
      <c r="AT205" s="117">
        <f t="shared" ref="AT205:AT268" si="94">AT204</f>
        <v>9266560.5274642017</v>
      </c>
      <c r="AU205" s="101" t="str">
        <f t="shared" si="89"/>
        <v/>
      </c>
    </row>
    <row r="206" spans="1:47">
      <c r="A206" s="101">
        <v>197</v>
      </c>
      <c r="B206" s="105">
        <f t="shared" si="90"/>
        <v>84605.481648239365</v>
      </c>
      <c r="C206" s="106">
        <f t="shared" si="81"/>
        <v>46041.924260922817</v>
      </c>
      <c r="D206" s="105">
        <f t="shared" si="84"/>
        <v>38563.557387316549</v>
      </c>
      <c r="E206" s="105">
        <f t="shared" si="85"/>
        <v>6032898.9825145928</v>
      </c>
      <c r="L206" s="101">
        <f t="shared" si="91"/>
        <v>7.5833333333333334E-3</v>
      </c>
      <c r="M206" s="101">
        <f t="shared" si="92"/>
        <v>300</v>
      </c>
      <c r="N206" s="103">
        <f t="shared" si="86"/>
        <v>196</v>
      </c>
      <c r="O206" s="107">
        <f t="shared" si="87"/>
        <v>84605.481648239365</v>
      </c>
      <c r="P206" s="107">
        <f t="shared" si="88"/>
        <v>38273.318058704703</v>
      </c>
      <c r="Q206" s="107">
        <f t="shared" si="82"/>
        <v>38273.318058704703</v>
      </c>
      <c r="R206" s="107">
        <f t="shared" si="83"/>
        <v>6071462.5399019094</v>
      </c>
      <c r="S206" s="117"/>
      <c r="T206" s="117"/>
      <c r="U206" s="117"/>
      <c r="V206" s="117"/>
      <c r="W206" s="117"/>
      <c r="X206" s="117"/>
      <c r="Y206" s="117"/>
      <c r="Z206" s="117"/>
      <c r="AA206" s="117"/>
      <c r="AG206" s="112"/>
      <c r="AH206" s="112"/>
      <c r="AI206" s="112"/>
      <c r="AJ206" s="112"/>
      <c r="AK206" s="112"/>
      <c r="AL206" s="112"/>
      <c r="AM206" s="112"/>
      <c r="AN206" s="112"/>
      <c r="AO206" s="112"/>
      <c r="AP206" s="112"/>
      <c r="AQ206" s="112"/>
      <c r="AR206" s="112"/>
      <c r="AS206" s="110">
        <f t="shared" si="93"/>
        <v>104</v>
      </c>
      <c r="AT206" s="117">
        <f t="shared" si="94"/>
        <v>9266560.5274642017</v>
      </c>
      <c r="AU206" s="101" t="str">
        <f t="shared" si="89"/>
        <v/>
      </c>
    </row>
    <row r="207" spans="1:47">
      <c r="A207" s="101">
        <v>198</v>
      </c>
      <c r="B207" s="105">
        <f t="shared" si="90"/>
        <v>84605.481648239365</v>
      </c>
      <c r="C207" s="106">
        <f t="shared" si="81"/>
        <v>45749.483950735659</v>
      </c>
      <c r="D207" s="105">
        <f t="shared" si="84"/>
        <v>38855.997697503706</v>
      </c>
      <c r="E207" s="105">
        <f t="shared" si="85"/>
        <v>5994042.9848170895</v>
      </c>
      <c r="L207" s="101">
        <f t="shared" si="91"/>
        <v>7.5833333333333334E-3</v>
      </c>
      <c r="M207" s="101">
        <f t="shared" si="92"/>
        <v>300</v>
      </c>
      <c r="N207" s="103">
        <f t="shared" si="86"/>
        <v>197</v>
      </c>
      <c r="O207" s="107">
        <f t="shared" si="87"/>
        <v>84605.481648239365</v>
      </c>
      <c r="P207" s="107">
        <f t="shared" si="88"/>
        <v>38563.557387316549</v>
      </c>
      <c r="Q207" s="107">
        <f t="shared" si="82"/>
        <v>38563.557387316549</v>
      </c>
      <c r="R207" s="107">
        <f t="shared" si="83"/>
        <v>6032898.9825145928</v>
      </c>
      <c r="S207" s="117"/>
      <c r="T207" s="117"/>
      <c r="U207" s="117"/>
      <c r="V207" s="117"/>
      <c r="W207" s="117"/>
      <c r="X207" s="117"/>
      <c r="Y207" s="117"/>
      <c r="Z207" s="117"/>
      <c r="AA207" s="117"/>
      <c r="AG207" s="112"/>
      <c r="AH207" s="112"/>
      <c r="AI207" s="112"/>
      <c r="AJ207" s="112"/>
      <c r="AK207" s="112"/>
      <c r="AL207" s="112"/>
      <c r="AM207" s="112"/>
      <c r="AN207" s="112"/>
      <c r="AO207" s="112"/>
      <c r="AP207" s="112"/>
      <c r="AQ207" s="112"/>
      <c r="AR207" s="112"/>
      <c r="AS207" s="110">
        <f t="shared" si="93"/>
        <v>103</v>
      </c>
      <c r="AT207" s="117">
        <f t="shared" si="94"/>
        <v>9266560.5274642017</v>
      </c>
      <c r="AU207" s="101" t="str">
        <f t="shared" si="89"/>
        <v/>
      </c>
    </row>
    <row r="208" spans="1:47">
      <c r="A208" s="101">
        <v>199</v>
      </c>
      <c r="B208" s="105">
        <f t="shared" si="90"/>
        <v>84605.481648239365</v>
      </c>
      <c r="C208" s="106">
        <f t="shared" si="81"/>
        <v>45454.825968196259</v>
      </c>
      <c r="D208" s="105">
        <f t="shared" si="84"/>
        <v>39150.655680043106</v>
      </c>
      <c r="E208" s="105">
        <f t="shared" si="85"/>
        <v>5954892.3291370468</v>
      </c>
      <c r="L208" s="101">
        <f t="shared" si="91"/>
        <v>7.5833333333333334E-3</v>
      </c>
      <c r="M208" s="101">
        <f t="shared" si="92"/>
        <v>300</v>
      </c>
      <c r="N208" s="103">
        <f t="shared" si="86"/>
        <v>198</v>
      </c>
      <c r="O208" s="107">
        <f t="shared" si="87"/>
        <v>84605.481648239365</v>
      </c>
      <c r="P208" s="107">
        <f t="shared" si="88"/>
        <v>38855.997697503706</v>
      </c>
      <c r="Q208" s="107">
        <f t="shared" si="82"/>
        <v>38855.997697503706</v>
      </c>
      <c r="R208" s="107">
        <f t="shared" si="83"/>
        <v>5994042.9848170895</v>
      </c>
      <c r="S208" s="117"/>
      <c r="T208" s="117"/>
      <c r="U208" s="117"/>
      <c r="V208" s="117"/>
      <c r="W208" s="117"/>
      <c r="X208" s="117"/>
      <c r="Y208" s="117"/>
      <c r="Z208" s="117"/>
      <c r="AA208" s="117"/>
      <c r="AG208" s="112"/>
      <c r="AH208" s="112"/>
      <c r="AI208" s="112"/>
      <c r="AJ208" s="112"/>
      <c r="AK208" s="112"/>
      <c r="AL208" s="112"/>
      <c r="AM208" s="112"/>
      <c r="AN208" s="112"/>
      <c r="AO208" s="112"/>
      <c r="AP208" s="112"/>
      <c r="AQ208" s="112"/>
      <c r="AR208" s="112"/>
      <c r="AS208" s="110">
        <f t="shared" si="93"/>
        <v>102</v>
      </c>
      <c r="AT208" s="117">
        <f t="shared" si="94"/>
        <v>9266560.5274642017</v>
      </c>
      <c r="AU208" s="101" t="str">
        <f t="shared" si="89"/>
        <v/>
      </c>
    </row>
    <row r="209" spans="1:47">
      <c r="A209" s="101">
        <v>200</v>
      </c>
      <c r="B209" s="105">
        <f t="shared" si="90"/>
        <v>84605.481648239365</v>
      </c>
      <c r="C209" s="106">
        <f t="shared" si="81"/>
        <v>45157.933495955942</v>
      </c>
      <c r="D209" s="105">
        <f t="shared" si="84"/>
        <v>39447.548152283423</v>
      </c>
      <c r="E209" s="105">
        <f t="shared" si="85"/>
        <v>5915444.7809847631</v>
      </c>
      <c r="L209" s="101">
        <f t="shared" si="91"/>
        <v>7.5833333333333334E-3</v>
      </c>
      <c r="M209" s="101">
        <f t="shared" si="92"/>
        <v>300</v>
      </c>
      <c r="N209" s="103">
        <f t="shared" si="86"/>
        <v>199</v>
      </c>
      <c r="O209" s="107">
        <f t="shared" si="87"/>
        <v>84605.481648239365</v>
      </c>
      <c r="P209" s="107">
        <f t="shared" si="88"/>
        <v>39150.655680043106</v>
      </c>
      <c r="Q209" s="107">
        <f t="shared" si="82"/>
        <v>39150.655680043106</v>
      </c>
      <c r="R209" s="107">
        <f t="shared" si="83"/>
        <v>5954892.3291370468</v>
      </c>
      <c r="S209" s="117"/>
      <c r="T209" s="117"/>
      <c r="U209" s="117"/>
      <c r="V209" s="117"/>
      <c r="W209" s="117"/>
      <c r="X209" s="117"/>
      <c r="Y209" s="117"/>
      <c r="Z209" s="117"/>
      <c r="AA209" s="117"/>
      <c r="AG209" s="112"/>
      <c r="AH209" s="112"/>
      <c r="AI209" s="112"/>
      <c r="AJ209" s="112"/>
      <c r="AK209" s="112"/>
      <c r="AL209" s="112"/>
      <c r="AM209" s="112"/>
      <c r="AN209" s="112"/>
      <c r="AO209" s="112"/>
      <c r="AP209" s="112"/>
      <c r="AQ209" s="112"/>
      <c r="AR209" s="112"/>
      <c r="AS209" s="110">
        <f t="shared" si="93"/>
        <v>101</v>
      </c>
      <c r="AT209" s="117">
        <f t="shared" si="94"/>
        <v>9266560.5274642017</v>
      </c>
      <c r="AU209" s="101" t="str">
        <f t="shared" si="89"/>
        <v/>
      </c>
    </row>
    <row r="210" spans="1:47">
      <c r="A210" s="101">
        <v>201</v>
      </c>
      <c r="B210" s="105">
        <f t="shared" si="90"/>
        <v>84605.481648239365</v>
      </c>
      <c r="C210" s="106">
        <f t="shared" si="81"/>
        <v>44858.789589134452</v>
      </c>
      <c r="D210" s="105">
        <f t="shared" si="84"/>
        <v>39746.692059104913</v>
      </c>
      <c r="E210" s="105">
        <f t="shared" si="85"/>
        <v>5875698.0889256578</v>
      </c>
      <c r="L210" s="101">
        <f t="shared" si="91"/>
        <v>7.5833333333333334E-3</v>
      </c>
      <c r="M210" s="101">
        <f t="shared" si="92"/>
        <v>300</v>
      </c>
      <c r="N210" s="103">
        <f t="shared" si="86"/>
        <v>200</v>
      </c>
      <c r="O210" s="107">
        <f t="shared" si="87"/>
        <v>84605.481648239365</v>
      </c>
      <c r="P210" s="107">
        <f t="shared" si="88"/>
        <v>39447.548152283423</v>
      </c>
      <c r="Q210" s="107">
        <f t="shared" si="82"/>
        <v>39447.548152283423</v>
      </c>
      <c r="R210" s="107">
        <f t="shared" si="83"/>
        <v>5915444.7809847631</v>
      </c>
      <c r="S210" s="117"/>
      <c r="T210" s="117"/>
      <c r="U210" s="117"/>
      <c r="V210" s="117"/>
      <c r="W210" s="117"/>
      <c r="X210" s="117"/>
      <c r="Y210" s="117"/>
      <c r="Z210" s="117"/>
      <c r="AA210" s="117"/>
      <c r="AG210" s="112"/>
      <c r="AH210" s="112"/>
      <c r="AI210" s="112"/>
      <c r="AJ210" s="112"/>
      <c r="AK210" s="112"/>
      <c r="AL210" s="112"/>
      <c r="AM210" s="112"/>
      <c r="AN210" s="112"/>
      <c r="AO210" s="112"/>
      <c r="AP210" s="112"/>
      <c r="AQ210" s="112"/>
      <c r="AR210" s="112"/>
      <c r="AS210" s="110">
        <f t="shared" si="93"/>
        <v>100</v>
      </c>
      <c r="AT210" s="117">
        <f t="shared" si="94"/>
        <v>9266560.5274642017</v>
      </c>
      <c r="AU210" s="101" t="str">
        <f t="shared" si="89"/>
        <v/>
      </c>
    </row>
    <row r="211" spans="1:47">
      <c r="A211" s="101">
        <v>202</v>
      </c>
      <c r="B211" s="105">
        <f t="shared" si="90"/>
        <v>84605.481648239365</v>
      </c>
      <c r="C211" s="106">
        <f t="shared" si="81"/>
        <v>44557.377174352907</v>
      </c>
      <c r="D211" s="105">
        <f t="shared" si="84"/>
        <v>40048.104473886458</v>
      </c>
      <c r="E211" s="105">
        <f t="shared" si="85"/>
        <v>5835649.9844517717</v>
      </c>
      <c r="L211" s="101">
        <f t="shared" si="91"/>
        <v>7.5833333333333334E-3</v>
      </c>
      <c r="M211" s="101">
        <f t="shared" si="92"/>
        <v>300</v>
      </c>
      <c r="N211" s="103">
        <f t="shared" si="86"/>
        <v>201</v>
      </c>
      <c r="O211" s="107">
        <f t="shared" si="87"/>
        <v>84605.481648239365</v>
      </c>
      <c r="P211" s="107">
        <f t="shared" si="88"/>
        <v>39746.692059104913</v>
      </c>
      <c r="Q211" s="107">
        <f t="shared" si="82"/>
        <v>39746.692059104913</v>
      </c>
      <c r="R211" s="107">
        <f t="shared" si="83"/>
        <v>5875698.0889256578</v>
      </c>
      <c r="S211" s="117"/>
      <c r="T211" s="117"/>
      <c r="U211" s="117"/>
      <c r="V211" s="117"/>
      <c r="W211" s="117"/>
      <c r="X211" s="117"/>
      <c r="Y211" s="117"/>
      <c r="Z211" s="117"/>
      <c r="AA211" s="117"/>
      <c r="AG211" s="112"/>
      <c r="AH211" s="112"/>
      <c r="AI211" s="112"/>
      <c r="AJ211" s="112"/>
      <c r="AK211" s="112"/>
      <c r="AL211" s="112"/>
      <c r="AM211" s="112"/>
      <c r="AN211" s="112"/>
      <c r="AO211" s="112"/>
      <c r="AP211" s="112"/>
      <c r="AQ211" s="112"/>
      <c r="AR211" s="112"/>
      <c r="AS211" s="110">
        <f t="shared" si="93"/>
        <v>99</v>
      </c>
      <c r="AT211" s="117">
        <f t="shared" si="94"/>
        <v>9266560.5274642017</v>
      </c>
      <c r="AU211" s="101" t="str">
        <f t="shared" si="89"/>
        <v/>
      </c>
    </row>
    <row r="212" spans="1:47">
      <c r="A212" s="101">
        <v>203</v>
      </c>
      <c r="B212" s="105">
        <f t="shared" si="90"/>
        <v>84605.481648239365</v>
      </c>
      <c r="C212" s="106">
        <f t="shared" si="81"/>
        <v>44253.679048759266</v>
      </c>
      <c r="D212" s="105">
        <f t="shared" si="84"/>
        <v>40351.802599480099</v>
      </c>
      <c r="E212" s="105">
        <f t="shared" si="85"/>
        <v>5795298.1818522913</v>
      </c>
      <c r="L212" s="101">
        <f t="shared" si="91"/>
        <v>7.5833333333333334E-3</v>
      </c>
      <c r="M212" s="101">
        <f t="shared" si="92"/>
        <v>300</v>
      </c>
      <c r="N212" s="103">
        <f t="shared" si="86"/>
        <v>202</v>
      </c>
      <c r="O212" s="107">
        <f t="shared" si="87"/>
        <v>84605.481648239365</v>
      </c>
      <c r="P212" s="107">
        <f t="shared" si="88"/>
        <v>40048.104473886458</v>
      </c>
      <c r="Q212" s="107">
        <f t="shared" si="82"/>
        <v>40048.104473886458</v>
      </c>
      <c r="R212" s="107">
        <f t="shared" si="83"/>
        <v>5835649.9844517717</v>
      </c>
      <c r="S212" s="117"/>
      <c r="T212" s="117"/>
      <c r="U212" s="117"/>
      <c r="V212" s="117"/>
      <c r="W212" s="117"/>
      <c r="X212" s="117"/>
      <c r="Y212" s="117"/>
      <c r="Z212" s="117"/>
      <c r="AA212" s="117"/>
      <c r="AG212" s="112"/>
      <c r="AH212" s="112"/>
      <c r="AI212" s="112"/>
      <c r="AJ212" s="112"/>
      <c r="AK212" s="112"/>
      <c r="AL212" s="112"/>
      <c r="AM212" s="112"/>
      <c r="AN212" s="112"/>
      <c r="AO212" s="112"/>
      <c r="AP212" s="112"/>
      <c r="AQ212" s="112"/>
      <c r="AR212" s="112"/>
      <c r="AS212" s="110">
        <f t="shared" si="93"/>
        <v>98</v>
      </c>
      <c r="AT212" s="117">
        <f t="shared" si="94"/>
        <v>9266560.5274642017</v>
      </c>
      <c r="AU212" s="101" t="str">
        <f t="shared" si="89"/>
        <v/>
      </c>
    </row>
    <row r="213" spans="1:47">
      <c r="A213" s="101">
        <v>204</v>
      </c>
      <c r="B213" s="105">
        <f t="shared" si="90"/>
        <v>84605.481648239365</v>
      </c>
      <c r="C213" s="106">
        <f t="shared" si="81"/>
        <v>43947.67787904654</v>
      </c>
      <c r="D213" s="105">
        <f t="shared" si="84"/>
        <v>40657.803769192826</v>
      </c>
      <c r="E213" s="105">
        <f t="shared" si="85"/>
        <v>5754640.3780830987</v>
      </c>
      <c r="L213" s="101">
        <f t="shared" si="91"/>
        <v>7.5833333333333334E-3</v>
      </c>
      <c r="M213" s="101">
        <f t="shared" si="92"/>
        <v>300</v>
      </c>
      <c r="N213" s="103">
        <f t="shared" si="86"/>
        <v>203</v>
      </c>
      <c r="O213" s="107">
        <f t="shared" si="87"/>
        <v>84605.481648239365</v>
      </c>
      <c r="P213" s="107">
        <f t="shared" si="88"/>
        <v>40351.802599480099</v>
      </c>
      <c r="Q213" s="107">
        <f t="shared" si="82"/>
        <v>40351.802599480099</v>
      </c>
      <c r="R213" s="107">
        <f t="shared" si="83"/>
        <v>5795298.1818522913</v>
      </c>
      <c r="S213" s="117"/>
      <c r="T213" s="117"/>
      <c r="U213" s="117"/>
      <c r="V213" s="117"/>
      <c r="W213" s="117"/>
      <c r="X213" s="117"/>
      <c r="Y213" s="117"/>
      <c r="Z213" s="117"/>
      <c r="AA213" s="117"/>
      <c r="AG213" s="112"/>
      <c r="AH213" s="112"/>
      <c r="AI213" s="112"/>
      <c r="AJ213" s="112"/>
      <c r="AK213" s="112"/>
      <c r="AL213" s="112"/>
      <c r="AM213" s="112"/>
      <c r="AN213" s="112"/>
      <c r="AO213" s="112"/>
      <c r="AP213" s="112"/>
      <c r="AQ213" s="112"/>
      <c r="AR213" s="112"/>
      <c r="AS213" s="110">
        <f t="shared" si="93"/>
        <v>97</v>
      </c>
      <c r="AT213" s="117">
        <f t="shared" si="94"/>
        <v>9266560.5274642017</v>
      </c>
      <c r="AU213" s="101" t="str">
        <f t="shared" si="89"/>
        <v/>
      </c>
    </row>
    <row r="214" spans="1:47">
      <c r="A214" s="101">
        <v>205</v>
      </c>
      <c r="B214" s="105">
        <f t="shared" si="90"/>
        <v>84605.481648239365</v>
      </c>
      <c r="C214" s="106">
        <f t="shared" si="81"/>
        <v>43639.356200463502</v>
      </c>
      <c r="D214" s="105">
        <f t="shared" si="84"/>
        <v>40966.125447775863</v>
      </c>
      <c r="E214" s="105">
        <f t="shared" si="85"/>
        <v>5713674.2526353225</v>
      </c>
      <c r="L214" s="101">
        <f t="shared" si="91"/>
        <v>7.5833333333333334E-3</v>
      </c>
      <c r="M214" s="101">
        <f t="shared" si="92"/>
        <v>300</v>
      </c>
      <c r="N214" s="103">
        <f t="shared" si="86"/>
        <v>204</v>
      </c>
      <c r="O214" s="107">
        <f t="shared" si="87"/>
        <v>84605.481648239365</v>
      </c>
      <c r="P214" s="107">
        <f t="shared" si="88"/>
        <v>40657.803769192826</v>
      </c>
      <c r="Q214" s="107">
        <f t="shared" si="82"/>
        <v>40657.803769192826</v>
      </c>
      <c r="R214" s="107">
        <f t="shared" si="83"/>
        <v>5754640.3780830987</v>
      </c>
      <c r="S214" s="117"/>
      <c r="T214" s="117"/>
      <c r="U214" s="117"/>
      <c r="V214" s="117"/>
      <c r="W214" s="117"/>
      <c r="X214" s="117"/>
      <c r="Y214" s="117"/>
      <c r="Z214" s="117"/>
      <c r="AA214" s="117"/>
      <c r="AG214" s="112"/>
      <c r="AH214" s="112"/>
      <c r="AI214" s="112"/>
      <c r="AJ214" s="112"/>
      <c r="AK214" s="112"/>
      <c r="AL214" s="112"/>
      <c r="AM214" s="112"/>
      <c r="AN214" s="112"/>
      <c r="AO214" s="112"/>
      <c r="AP214" s="112"/>
      <c r="AQ214" s="112"/>
      <c r="AR214" s="112"/>
      <c r="AS214" s="110">
        <f t="shared" si="93"/>
        <v>96</v>
      </c>
      <c r="AT214" s="117">
        <f t="shared" si="94"/>
        <v>9266560.5274642017</v>
      </c>
      <c r="AU214" s="101" t="str">
        <f t="shared" si="89"/>
        <v/>
      </c>
    </row>
    <row r="215" spans="1:47">
      <c r="A215" s="101">
        <v>206</v>
      </c>
      <c r="B215" s="105">
        <f t="shared" si="90"/>
        <v>84605.481648239365</v>
      </c>
      <c r="C215" s="106">
        <f t="shared" si="81"/>
        <v>43328.69641581786</v>
      </c>
      <c r="D215" s="105">
        <f t="shared" si="84"/>
        <v>41276.785232421505</v>
      </c>
      <c r="E215" s="105">
        <f t="shared" si="85"/>
        <v>5672397.4674029006</v>
      </c>
      <c r="L215" s="101">
        <f t="shared" si="91"/>
        <v>7.5833333333333334E-3</v>
      </c>
      <c r="M215" s="101">
        <f t="shared" si="92"/>
        <v>300</v>
      </c>
      <c r="N215" s="103">
        <f t="shared" si="86"/>
        <v>205</v>
      </c>
      <c r="O215" s="107">
        <f t="shared" si="87"/>
        <v>84605.481648239365</v>
      </c>
      <c r="P215" s="107">
        <f t="shared" si="88"/>
        <v>40966.125447775863</v>
      </c>
      <c r="Q215" s="107">
        <f t="shared" si="82"/>
        <v>40966.125447775863</v>
      </c>
      <c r="R215" s="107">
        <f t="shared" si="83"/>
        <v>5713674.2526353225</v>
      </c>
      <c r="S215" s="117"/>
      <c r="T215" s="117"/>
      <c r="U215" s="117"/>
      <c r="V215" s="117"/>
      <c r="W215" s="117"/>
      <c r="X215" s="117"/>
      <c r="Y215" s="117"/>
      <c r="Z215" s="117"/>
      <c r="AA215" s="117"/>
      <c r="AG215" s="112"/>
      <c r="AH215" s="112"/>
      <c r="AI215" s="112"/>
      <c r="AJ215" s="112"/>
      <c r="AK215" s="112"/>
      <c r="AL215" s="112"/>
      <c r="AM215" s="112"/>
      <c r="AN215" s="112"/>
      <c r="AO215" s="112"/>
      <c r="AP215" s="112"/>
      <c r="AQ215" s="112"/>
      <c r="AR215" s="112"/>
      <c r="AS215" s="110">
        <f t="shared" si="93"/>
        <v>95</v>
      </c>
      <c r="AT215" s="117">
        <f t="shared" si="94"/>
        <v>9266560.5274642017</v>
      </c>
      <c r="AU215" s="101" t="str">
        <f t="shared" si="89"/>
        <v/>
      </c>
    </row>
    <row r="216" spans="1:47">
      <c r="A216" s="101">
        <v>207</v>
      </c>
      <c r="B216" s="105">
        <f t="shared" si="90"/>
        <v>84605.481648239365</v>
      </c>
      <c r="C216" s="106">
        <f t="shared" si="81"/>
        <v>43015.680794471999</v>
      </c>
      <c r="D216" s="105">
        <f t="shared" si="84"/>
        <v>41589.800853767367</v>
      </c>
      <c r="E216" s="105">
        <f t="shared" si="85"/>
        <v>5630807.6665491331</v>
      </c>
      <c r="L216" s="101">
        <f t="shared" si="91"/>
        <v>7.5833333333333334E-3</v>
      </c>
      <c r="M216" s="101">
        <f t="shared" si="92"/>
        <v>300</v>
      </c>
      <c r="N216" s="103">
        <f t="shared" si="86"/>
        <v>206</v>
      </c>
      <c r="O216" s="107">
        <f t="shared" si="87"/>
        <v>84605.481648239365</v>
      </c>
      <c r="P216" s="107">
        <f t="shared" si="88"/>
        <v>41276.785232421505</v>
      </c>
      <c r="Q216" s="107">
        <f t="shared" si="82"/>
        <v>41276.785232421505</v>
      </c>
      <c r="R216" s="107">
        <f t="shared" si="83"/>
        <v>5672397.4674029006</v>
      </c>
      <c r="S216" s="117"/>
      <c r="T216" s="117"/>
      <c r="U216" s="117"/>
      <c r="V216" s="117"/>
      <c r="W216" s="117"/>
      <c r="X216" s="117"/>
      <c r="Y216" s="117"/>
      <c r="Z216" s="117"/>
      <c r="AA216" s="117"/>
      <c r="AG216" s="112"/>
      <c r="AH216" s="112"/>
      <c r="AI216" s="112"/>
      <c r="AJ216" s="112"/>
      <c r="AK216" s="112"/>
      <c r="AL216" s="112"/>
      <c r="AM216" s="112"/>
      <c r="AN216" s="112"/>
      <c r="AO216" s="112"/>
      <c r="AP216" s="112"/>
      <c r="AQ216" s="112"/>
      <c r="AR216" s="112"/>
      <c r="AS216" s="110">
        <f t="shared" si="93"/>
        <v>94</v>
      </c>
      <c r="AT216" s="117">
        <f t="shared" si="94"/>
        <v>9266560.5274642017</v>
      </c>
      <c r="AU216" s="101" t="str">
        <f t="shared" si="89"/>
        <v/>
      </c>
    </row>
    <row r="217" spans="1:47">
      <c r="A217" s="101">
        <v>208</v>
      </c>
      <c r="B217" s="105">
        <f t="shared" si="90"/>
        <v>84605.481648239365</v>
      </c>
      <c r="C217" s="106">
        <f t="shared" si="81"/>
        <v>42700.291471330929</v>
      </c>
      <c r="D217" s="105">
        <f t="shared" si="84"/>
        <v>41905.190176908436</v>
      </c>
      <c r="E217" s="105">
        <f t="shared" si="85"/>
        <v>5588902.4763722243</v>
      </c>
      <c r="L217" s="101">
        <f t="shared" si="91"/>
        <v>7.5833333333333334E-3</v>
      </c>
      <c r="M217" s="101">
        <f t="shared" si="92"/>
        <v>300</v>
      </c>
      <c r="N217" s="103">
        <f t="shared" si="86"/>
        <v>207</v>
      </c>
      <c r="O217" s="107">
        <f t="shared" si="87"/>
        <v>84605.481648239365</v>
      </c>
      <c r="P217" s="107">
        <f t="shared" si="88"/>
        <v>41589.800853767367</v>
      </c>
      <c r="Q217" s="107">
        <f t="shared" si="82"/>
        <v>41589.800853767367</v>
      </c>
      <c r="R217" s="107">
        <f t="shared" si="83"/>
        <v>5630807.6665491331</v>
      </c>
      <c r="S217" s="117"/>
      <c r="T217" s="117"/>
      <c r="U217" s="117"/>
      <c r="V217" s="117"/>
      <c r="W217" s="117"/>
      <c r="X217" s="117"/>
      <c r="Y217" s="117"/>
      <c r="Z217" s="117"/>
      <c r="AA217" s="117"/>
      <c r="AG217" s="112"/>
      <c r="AH217" s="112"/>
      <c r="AI217" s="112"/>
      <c r="AJ217" s="112"/>
      <c r="AK217" s="112"/>
      <c r="AL217" s="112"/>
      <c r="AM217" s="112"/>
      <c r="AN217" s="112"/>
      <c r="AO217" s="112"/>
      <c r="AP217" s="112"/>
      <c r="AQ217" s="112"/>
      <c r="AR217" s="112"/>
      <c r="AS217" s="110">
        <f t="shared" si="93"/>
        <v>93</v>
      </c>
      <c r="AT217" s="117">
        <f t="shared" si="94"/>
        <v>9266560.5274642017</v>
      </c>
      <c r="AU217" s="101" t="str">
        <f t="shared" si="89"/>
        <v/>
      </c>
    </row>
    <row r="218" spans="1:47">
      <c r="A218" s="101">
        <v>209</v>
      </c>
      <c r="B218" s="105">
        <f t="shared" si="90"/>
        <v>84605.481648239365</v>
      </c>
      <c r="C218" s="106">
        <f t="shared" si="81"/>
        <v>42382.5104458227</v>
      </c>
      <c r="D218" s="105">
        <f t="shared" si="84"/>
        <v>42222.971202416666</v>
      </c>
      <c r="E218" s="105">
        <f t="shared" si="85"/>
        <v>5546679.5051698079</v>
      </c>
      <c r="L218" s="101">
        <f t="shared" si="91"/>
        <v>7.5833333333333334E-3</v>
      </c>
      <c r="M218" s="101">
        <f t="shared" si="92"/>
        <v>300</v>
      </c>
      <c r="N218" s="103">
        <f t="shared" si="86"/>
        <v>208</v>
      </c>
      <c r="O218" s="107">
        <f t="shared" si="87"/>
        <v>84605.481648239365</v>
      </c>
      <c r="P218" s="107">
        <f t="shared" si="88"/>
        <v>41905.190176908436</v>
      </c>
      <c r="Q218" s="107">
        <f t="shared" si="82"/>
        <v>41905.190176908436</v>
      </c>
      <c r="R218" s="107">
        <f t="shared" si="83"/>
        <v>5588902.4763722243</v>
      </c>
      <c r="S218" s="117"/>
      <c r="T218" s="117"/>
      <c r="U218" s="117"/>
      <c r="V218" s="117"/>
      <c r="W218" s="117"/>
      <c r="X218" s="117"/>
      <c r="Y218" s="117"/>
      <c r="Z218" s="117"/>
      <c r="AA218" s="117"/>
      <c r="AG218" s="112"/>
      <c r="AH218" s="112"/>
      <c r="AI218" s="112"/>
      <c r="AJ218" s="112"/>
      <c r="AK218" s="112"/>
      <c r="AL218" s="112"/>
      <c r="AM218" s="112"/>
      <c r="AN218" s="112"/>
      <c r="AO218" s="112"/>
      <c r="AP218" s="112"/>
      <c r="AQ218" s="112"/>
      <c r="AR218" s="112"/>
      <c r="AS218" s="110">
        <f t="shared" si="93"/>
        <v>92</v>
      </c>
      <c r="AT218" s="117">
        <f t="shared" si="94"/>
        <v>9266560.5274642017</v>
      </c>
      <c r="AU218" s="101" t="str">
        <f t="shared" si="89"/>
        <v/>
      </c>
    </row>
    <row r="219" spans="1:47">
      <c r="A219" s="101">
        <v>210</v>
      </c>
      <c r="B219" s="105">
        <f t="shared" si="90"/>
        <v>84605.481648239365</v>
      </c>
      <c r="C219" s="106">
        <f t="shared" si="81"/>
        <v>42062.319580871044</v>
      </c>
      <c r="D219" s="105">
        <f t="shared" si="84"/>
        <v>42543.162067368321</v>
      </c>
      <c r="E219" s="105">
        <f t="shared" si="85"/>
        <v>5504136.3431024393</v>
      </c>
      <c r="L219" s="101">
        <f t="shared" si="91"/>
        <v>7.5833333333333334E-3</v>
      </c>
      <c r="M219" s="101">
        <f t="shared" si="92"/>
        <v>300</v>
      </c>
      <c r="N219" s="103">
        <f t="shared" si="86"/>
        <v>209</v>
      </c>
      <c r="O219" s="107">
        <f t="shared" si="87"/>
        <v>84605.481648239365</v>
      </c>
      <c r="P219" s="107">
        <f t="shared" si="88"/>
        <v>42222.971202416666</v>
      </c>
      <c r="Q219" s="107">
        <f t="shared" si="82"/>
        <v>42222.971202416666</v>
      </c>
      <c r="R219" s="107">
        <f t="shared" si="83"/>
        <v>5546679.5051698079</v>
      </c>
      <c r="S219" s="117"/>
      <c r="T219" s="117"/>
      <c r="U219" s="117"/>
      <c r="V219" s="117"/>
      <c r="W219" s="117"/>
      <c r="X219" s="117"/>
      <c r="Y219" s="117"/>
      <c r="Z219" s="117"/>
      <c r="AA219" s="117"/>
      <c r="AG219" s="112"/>
      <c r="AH219" s="112"/>
      <c r="AI219" s="112"/>
      <c r="AJ219" s="112"/>
      <c r="AK219" s="112"/>
      <c r="AL219" s="112"/>
      <c r="AM219" s="112"/>
      <c r="AN219" s="112"/>
      <c r="AO219" s="112"/>
      <c r="AP219" s="112"/>
      <c r="AQ219" s="112"/>
      <c r="AR219" s="112"/>
      <c r="AS219" s="110">
        <f t="shared" si="93"/>
        <v>91</v>
      </c>
      <c r="AT219" s="117">
        <f t="shared" si="94"/>
        <v>9266560.5274642017</v>
      </c>
      <c r="AU219" s="101" t="str">
        <f t="shared" si="89"/>
        <v/>
      </c>
    </row>
    <row r="220" spans="1:47">
      <c r="A220" s="101">
        <v>211</v>
      </c>
      <c r="B220" s="105">
        <f t="shared" si="90"/>
        <v>84605.481648239365</v>
      </c>
      <c r="C220" s="106">
        <f t="shared" si="81"/>
        <v>41739.700601860168</v>
      </c>
      <c r="D220" s="105">
        <f t="shared" si="84"/>
        <v>42865.781046379198</v>
      </c>
      <c r="E220" s="105">
        <f t="shared" si="85"/>
        <v>5461270.5620560599</v>
      </c>
      <c r="L220" s="101">
        <f t="shared" si="91"/>
        <v>7.5833333333333334E-3</v>
      </c>
      <c r="M220" s="101">
        <f t="shared" si="92"/>
        <v>300</v>
      </c>
      <c r="N220" s="103">
        <f t="shared" si="86"/>
        <v>210</v>
      </c>
      <c r="O220" s="107">
        <f t="shared" si="87"/>
        <v>84605.481648239365</v>
      </c>
      <c r="P220" s="107">
        <f t="shared" si="88"/>
        <v>42543.162067368321</v>
      </c>
      <c r="Q220" s="107">
        <f t="shared" si="82"/>
        <v>42543.162067368321</v>
      </c>
      <c r="R220" s="107">
        <f t="shared" si="83"/>
        <v>5504136.3431024393</v>
      </c>
      <c r="S220" s="117"/>
      <c r="T220" s="117"/>
      <c r="U220" s="117"/>
      <c r="V220" s="117"/>
      <c r="W220" s="117"/>
      <c r="X220" s="117"/>
      <c r="Y220" s="117"/>
      <c r="Z220" s="117"/>
      <c r="AA220" s="117"/>
      <c r="AG220" s="112"/>
      <c r="AH220" s="112"/>
      <c r="AI220" s="112"/>
      <c r="AJ220" s="112"/>
      <c r="AK220" s="112"/>
      <c r="AL220" s="112"/>
      <c r="AM220" s="112"/>
      <c r="AN220" s="112"/>
      <c r="AO220" s="112"/>
      <c r="AP220" s="112"/>
      <c r="AQ220" s="112"/>
      <c r="AR220" s="112"/>
      <c r="AS220" s="110">
        <f t="shared" si="93"/>
        <v>90</v>
      </c>
      <c r="AT220" s="117">
        <f t="shared" si="94"/>
        <v>9266560.5274642017</v>
      </c>
      <c r="AU220" s="101" t="str">
        <f t="shared" si="89"/>
        <v/>
      </c>
    </row>
    <row r="221" spans="1:47">
      <c r="A221" s="101">
        <v>212</v>
      </c>
      <c r="B221" s="105">
        <f t="shared" si="90"/>
        <v>84605.481648239365</v>
      </c>
      <c r="C221" s="106">
        <f t="shared" si="81"/>
        <v>41414.635095591788</v>
      </c>
      <c r="D221" s="105">
        <f t="shared" si="84"/>
        <v>43190.846552647577</v>
      </c>
      <c r="E221" s="105">
        <f t="shared" si="85"/>
        <v>5418079.7155034123</v>
      </c>
      <c r="L221" s="101">
        <f t="shared" si="91"/>
        <v>7.5833333333333334E-3</v>
      </c>
      <c r="M221" s="101">
        <f t="shared" si="92"/>
        <v>300</v>
      </c>
      <c r="N221" s="103">
        <f t="shared" si="86"/>
        <v>211</v>
      </c>
      <c r="O221" s="107">
        <f t="shared" si="87"/>
        <v>84605.481648239365</v>
      </c>
      <c r="P221" s="107">
        <f t="shared" si="88"/>
        <v>42865.781046379198</v>
      </c>
      <c r="Q221" s="107">
        <f t="shared" si="82"/>
        <v>42865.781046379198</v>
      </c>
      <c r="R221" s="107">
        <f t="shared" si="83"/>
        <v>5461270.5620560599</v>
      </c>
      <c r="S221" s="117"/>
      <c r="T221" s="117"/>
      <c r="U221" s="117"/>
      <c r="V221" s="117"/>
      <c r="W221" s="117"/>
      <c r="X221" s="117"/>
      <c r="Y221" s="117"/>
      <c r="Z221" s="117"/>
      <c r="AA221" s="117"/>
      <c r="AG221" s="112"/>
      <c r="AH221" s="112"/>
      <c r="AI221" s="112"/>
      <c r="AJ221" s="112"/>
      <c r="AK221" s="112"/>
      <c r="AL221" s="112"/>
      <c r="AM221" s="112"/>
      <c r="AN221" s="112"/>
      <c r="AO221" s="112"/>
      <c r="AP221" s="112"/>
      <c r="AQ221" s="112"/>
      <c r="AR221" s="112"/>
      <c r="AS221" s="110">
        <f t="shared" si="93"/>
        <v>89</v>
      </c>
      <c r="AT221" s="117">
        <f t="shared" si="94"/>
        <v>9266560.5274642017</v>
      </c>
      <c r="AU221" s="101" t="str">
        <f t="shared" si="89"/>
        <v/>
      </c>
    </row>
    <row r="222" spans="1:47">
      <c r="A222" s="101">
        <v>213</v>
      </c>
      <c r="B222" s="105">
        <f t="shared" si="90"/>
        <v>84605.481648239365</v>
      </c>
      <c r="C222" s="106">
        <f t="shared" si="81"/>
        <v>41087.10450923421</v>
      </c>
      <c r="D222" s="105">
        <f t="shared" si="84"/>
        <v>43518.377139005155</v>
      </c>
      <c r="E222" s="105">
        <f t="shared" si="85"/>
        <v>5374561.3383644074</v>
      </c>
      <c r="L222" s="101">
        <f t="shared" si="91"/>
        <v>7.5833333333333334E-3</v>
      </c>
      <c r="M222" s="101">
        <f t="shared" si="92"/>
        <v>300</v>
      </c>
      <c r="N222" s="103">
        <f t="shared" si="86"/>
        <v>212</v>
      </c>
      <c r="O222" s="107">
        <f t="shared" si="87"/>
        <v>84605.481648239365</v>
      </c>
      <c r="P222" s="107">
        <f t="shared" si="88"/>
        <v>43190.846552647577</v>
      </c>
      <c r="Q222" s="107">
        <f t="shared" si="82"/>
        <v>43190.846552647577</v>
      </c>
      <c r="R222" s="107">
        <f t="shared" si="83"/>
        <v>5418079.7155034123</v>
      </c>
      <c r="S222" s="117"/>
      <c r="T222" s="117"/>
      <c r="U222" s="117"/>
      <c r="V222" s="117"/>
      <c r="W222" s="117"/>
      <c r="X222" s="117"/>
      <c r="Y222" s="117"/>
      <c r="Z222" s="117"/>
      <c r="AA222" s="117"/>
      <c r="AG222" s="112"/>
      <c r="AH222" s="112"/>
      <c r="AI222" s="112"/>
      <c r="AJ222" s="112"/>
      <c r="AK222" s="112"/>
      <c r="AL222" s="112"/>
      <c r="AM222" s="112"/>
      <c r="AN222" s="112"/>
      <c r="AO222" s="112"/>
      <c r="AP222" s="112"/>
      <c r="AQ222" s="112"/>
      <c r="AR222" s="112"/>
      <c r="AS222" s="110">
        <f t="shared" si="93"/>
        <v>88</v>
      </c>
      <c r="AT222" s="117">
        <f t="shared" si="94"/>
        <v>9266560.5274642017</v>
      </c>
      <c r="AU222" s="101" t="str">
        <f t="shared" si="89"/>
        <v/>
      </c>
    </row>
    <row r="223" spans="1:47">
      <c r="A223" s="101">
        <v>214</v>
      </c>
      <c r="B223" s="105">
        <f t="shared" si="90"/>
        <v>84605.481648239365</v>
      </c>
      <c r="C223" s="106">
        <f t="shared" si="81"/>
        <v>40757.090149263422</v>
      </c>
      <c r="D223" s="105">
        <f t="shared" si="84"/>
        <v>43848.391498975943</v>
      </c>
      <c r="E223" s="105">
        <f t="shared" si="85"/>
        <v>5330712.946865431</v>
      </c>
      <c r="L223" s="101">
        <f t="shared" si="91"/>
        <v>7.5833333333333334E-3</v>
      </c>
      <c r="M223" s="101">
        <f t="shared" si="92"/>
        <v>300</v>
      </c>
      <c r="N223" s="103">
        <f t="shared" si="86"/>
        <v>213</v>
      </c>
      <c r="O223" s="107">
        <f t="shared" si="87"/>
        <v>84605.481648239365</v>
      </c>
      <c r="P223" s="107">
        <f t="shared" si="88"/>
        <v>43518.377139005155</v>
      </c>
      <c r="Q223" s="107">
        <f t="shared" si="82"/>
        <v>43518.377139005155</v>
      </c>
      <c r="R223" s="107">
        <f t="shared" si="83"/>
        <v>5374561.3383644074</v>
      </c>
      <c r="S223" s="117"/>
      <c r="T223" s="117"/>
      <c r="U223" s="117"/>
      <c r="V223" s="117"/>
      <c r="W223" s="117"/>
      <c r="X223" s="117"/>
      <c r="Y223" s="117"/>
      <c r="Z223" s="117"/>
      <c r="AA223" s="117"/>
      <c r="AG223" s="112"/>
      <c r="AH223" s="112"/>
      <c r="AI223" s="112"/>
      <c r="AJ223" s="112"/>
      <c r="AK223" s="112"/>
      <c r="AL223" s="112"/>
      <c r="AM223" s="112"/>
      <c r="AN223" s="112"/>
      <c r="AO223" s="112"/>
      <c r="AP223" s="112"/>
      <c r="AQ223" s="112"/>
      <c r="AR223" s="112"/>
      <c r="AS223" s="110">
        <f t="shared" si="93"/>
        <v>87</v>
      </c>
      <c r="AT223" s="117">
        <f t="shared" si="94"/>
        <v>9266560.5274642017</v>
      </c>
      <c r="AU223" s="101" t="str">
        <f t="shared" si="89"/>
        <v/>
      </c>
    </row>
    <row r="224" spans="1:47">
      <c r="A224" s="101">
        <v>215</v>
      </c>
      <c r="B224" s="105">
        <f t="shared" si="90"/>
        <v>84605.481648239365</v>
      </c>
      <c r="C224" s="106">
        <f t="shared" si="81"/>
        <v>40424.573180396183</v>
      </c>
      <c r="D224" s="105">
        <f t="shared" si="84"/>
        <v>44180.908467843183</v>
      </c>
      <c r="E224" s="105">
        <f t="shared" si="85"/>
        <v>5286532.0383975878</v>
      </c>
      <c r="L224" s="101">
        <f t="shared" si="91"/>
        <v>7.5833333333333334E-3</v>
      </c>
      <c r="M224" s="101">
        <f t="shared" si="92"/>
        <v>300</v>
      </c>
      <c r="N224" s="103">
        <f t="shared" si="86"/>
        <v>214</v>
      </c>
      <c r="O224" s="107">
        <f t="shared" si="87"/>
        <v>84605.481648239365</v>
      </c>
      <c r="P224" s="107">
        <f t="shared" si="88"/>
        <v>43848.391498975943</v>
      </c>
      <c r="Q224" s="107">
        <f t="shared" si="82"/>
        <v>43848.391498975943</v>
      </c>
      <c r="R224" s="107">
        <f t="shared" si="83"/>
        <v>5330712.946865431</v>
      </c>
      <c r="S224" s="117"/>
      <c r="T224" s="117"/>
      <c r="U224" s="117"/>
      <c r="V224" s="117"/>
      <c r="W224" s="117"/>
      <c r="X224" s="117"/>
      <c r="Y224" s="117"/>
      <c r="Z224" s="117"/>
      <c r="AA224" s="117"/>
      <c r="AG224" s="112"/>
      <c r="AH224" s="112"/>
      <c r="AI224" s="112"/>
      <c r="AJ224" s="112"/>
      <c r="AK224" s="112"/>
      <c r="AL224" s="112"/>
      <c r="AM224" s="112"/>
      <c r="AN224" s="112"/>
      <c r="AO224" s="112"/>
      <c r="AP224" s="112"/>
      <c r="AQ224" s="112"/>
      <c r="AR224" s="112"/>
      <c r="AS224" s="110">
        <f t="shared" si="93"/>
        <v>86</v>
      </c>
      <c r="AT224" s="117">
        <f t="shared" si="94"/>
        <v>9266560.5274642017</v>
      </c>
      <c r="AU224" s="101" t="str">
        <f t="shared" si="89"/>
        <v/>
      </c>
    </row>
    <row r="225" spans="1:47">
      <c r="A225" s="101">
        <v>216</v>
      </c>
      <c r="B225" s="105">
        <f t="shared" si="90"/>
        <v>84605.481648239365</v>
      </c>
      <c r="C225" s="106">
        <f t="shared" si="81"/>
        <v>40089.534624515043</v>
      </c>
      <c r="D225" s="105">
        <f t="shared" si="84"/>
        <v>44515.947023724322</v>
      </c>
      <c r="E225" s="105">
        <f t="shared" si="85"/>
        <v>5242016.0913738636</v>
      </c>
      <c r="L225" s="101">
        <f t="shared" si="91"/>
        <v>7.5833333333333334E-3</v>
      </c>
      <c r="M225" s="101">
        <f t="shared" si="92"/>
        <v>300</v>
      </c>
      <c r="N225" s="103">
        <f t="shared" si="86"/>
        <v>215</v>
      </c>
      <c r="O225" s="107">
        <f t="shared" si="87"/>
        <v>84605.481648239365</v>
      </c>
      <c r="P225" s="107">
        <f t="shared" si="88"/>
        <v>44180.908467843183</v>
      </c>
      <c r="Q225" s="107">
        <f t="shared" si="82"/>
        <v>44180.908467843183</v>
      </c>
      <c r="R225" s="107">
        <f t="shared" si="83"/>
        <v>5286532.0383975878</v>
      </c>
      <c r="S225" s="117"/>
      <c r="T225" s="117"/>
      <c r="U225" s="117"/>
      <c r="V225" s="117"/>
      <c r="W225" s="117"/>
      <c r="X225" s="117"/>
      <c r="Y225" s="117"/>
      <c r="Z225" s="117"/>
      <c r="AA225" s="117"/>
      <c r="AG225" s="112"/>
      <c r="AH225" s="112"/>
      <c r="AI225" s="112"/>
      <c r="AJ225" s="112"/>
      <c r="AK225" s="112"/>
      <c r="AL225" s="112"/>
      <c r="AM225" s="112"/>
      <c r="AN225" s="112"/>
      <c r="AO225" s="112"/>
      <c r="AP225" s="112"/>
      <c r="AQ225" s="112"/>
      <c r="AR225" s="112"/>
      <c r="AS225" s="110">
        <f t="shared" si="93"/>
        <v>85</v>
      </c>
      <c r="AT225" s="117">
        <f t="shared" si="94"/>
        <v>9266560.5274642017</v>
      </c>
      <c r="AU225" s="101" t="str">
        <f t="shared" si="89"/>
        <v/>
      </c>
    </row>
    <row r="226" spans="1:47">
      <c r="A226" s="101">
        <v>217</v>
      </c>
      <c r="B226" s="105">
        <f t="shared" si="90"/>
        <v>84605.481648239365</v>
      </c>
      <c r="C226" s="106">
        <f t="shared" si="81"/>
        <v>39751.955359585132</v>
      </c>
      <c r="D226" s="105">
        <f t="shared" si="84"/>
        <v>44853.526288654233</v>
      </c>
      <c r="E226" s="105">
        <f t="shared" si="85"/>
        <v>5197162.565085209</v>
      </c>
      <c r="L226" s="101">
        <f t="shared" si="91"/>
        <v>7.5833333333333334E-3</v>
      </c>
      <c r="M226" s="101">
        <f t="shared" si="92"/>
        <v>300</v>
      </c>
      <c r="N226" s="103">
        <f t="shared" si="86"/>
        <v>216</v>
      </c>
      <c r="O226" s="107">
        <f t="shared" si="87"/>
        <v>84605.481648239365</v>
      </c>
      <c r="P226" s="107">
        <f t="shared" si="88"/>
        <v>44515.947023724322</v>
      </c>
      <c r="Q226" s="107">
        <f t="shared" si="82"/>
        <v>44515.947023724322</v>
      </c>
      <c r="R226" s="107">
        <f t="shared" si="83"/>
        <v>5242016.0913738636</v>
      </c>
      <c r="S226" s="117"/>
      <c r="T226" s="117"/>
      <c r="U226" s="117"/>
      <c r="V226" s="117"/>
      <c r="W226" s="117"/>
      <c r="X226" s="117"/>
      <c r="Y226" s="117"/>
      <c r="Z226" s="117"/>
      <c r="AA226" s="117"/>
      <c r="AG226" s="112"/>
      <c r="AH226" s="112"/>
      <c r="AI226" s="112"/>
      <c r="AJ226" s="112"/>
      <c r="AK226" s="112"/>
      <c r="AL226" s="112"/>
      <c r="AM226" s="112"/>
      <c r="AN226" s="112"/>
      <c r="AO226" s="112"/>
      <c r="AP226" s="112"/>
      <c r="AQ226" s="112"/>
      <c r="AR226" s="112"/>
      <c r="AS226" s="110">
        <f t="shared" si="93"/>
        <v>84</v>
      </c>
      <c r="AT226" s="117">
        <f t="shared" si="94"/>
        <v>9266560.5274642017</v>
      </c>
      <c r="AU226" s="101" t="str">
        <f t="shared" si="89"/>
        <v/>
      </c>
    </row>
    <row r="227" spans="1:47">
      <c r="A227" s="101">
        <v>218</v>
      </c>
      <c r="B227" s="105">
        <f t="shared" si="90"/>
        <v>84605.481648239365</v>
      </c>
      <c r="C227" s="106">
        <f t="shared" si="81"/>
        <v>39411.816118562834</v>
      </c>
      <c r="D227" s="105">
        <f t="shared" si="84"/>
        <v>45193.665529676531</v>
      </c>
      <c r="E227" s="105">
        <f t="shared" si="85"/>
        <v>5151968.8995555323</v>
      </c>
      <c r="L227" s="101">
        <f t="shared" si="91"/>
        <v>7.5833333333333334E-3</v>
      </c>
      <c r="M227" s="101">
        <f t="shared" si="92"/>
        <v>300</v>
      </c>
      <c r="N227" s="103">
        <f t="shared" si="86"/>
        <v>217</v>
      </c>
      <c r="O227" s="107">
        <f t="shared" si="87"/>
        <v>84605.481648239365</v>
      </c>
      <c r="P227" s="107">
        <f t="shared" si="88"/>
        <v>44853.526288654233</v>
      </c>
      <c r="Q227" s="107">
        <f t="shared" si="82"/>
        <v>44853.526288654233</v>
      </c>
      <c r="R227" s="107">
        <f t="shared" si="83"/>
        <v>5197162.565085209</v>
      </c>
      <c r="S227" s="117"/>
      <c r="T227" s="117"/>
      <c r="U227" s="117"/>
      <c r="V227" s="117"/>
      <c r="W227" s="117"/>
      <c r="X227" s="117"/>
      <c r="Y227" s="117"/>
      <c r="Z227" s="117"/>
      <c r="AA227" s="117"/>
      <c r="AG227" s="112"/>
      <c r="AH227" s="112"/>
      <c r="AI227" s="112"/>
      <c r="AJ227" s="112"/>
      <c r="AK227" s="112"/>
      <c r="AL227" s="112"/>
      <c r="AM227" s="112"/>
      <c r="AN227" s="112"/>
      <c r="AO227" s="112"/>
      <c r="AP227" s="112"/>
      <c r="AQ227" s="112"/>
      <c r="AR227" s="112"/>
      <c r="AS227" s="110">
        <f t="shared" si="93"/>
        <v>83</v>
      </c>
      <c r="AT227" s="117">
        <f t="shared" si="94"/>
        <v>9266560.5274642017</v>
      </c>
      <c r="AU227" s="101" t="str">
        <f t="shared" si="89"/>
        <v/>
      </c>
    </row>
    <row r="228" spans="1:47">
      <c r="A228" s="101">
        <v>219</v>
      </c>
      <c r="B228" s="105">
        <f t="shared" si="90"/>
        <v>84605.481648239365</v>
      </c>
      <c r="C228" s="106">
        <f t="shared" si="81"/>
        <v>39069.097488296124</v>
      </c>
      <c r="D228" s="105">
        <f t="shared" si="84"/>
        <v>45536.384159943242</v>
      </c>
      <c r="E228" s="105">
        <f t="shared" si="85"/>
        <v>5106432.5153955892</v>
      </c>
      <c r="L228" s="101">
        <f t="shared" si="91"/>
        <v>7.5833333333333334E-3</v>
      </c>
      <c r="M228" s="101">
        <f t="shared" si="92"/>
        <v>300</v>
      </c>
      <c r="N228" s="103">
        <f t="shared" si="86"/>
        <v>218</v>
      </c>
      <c r="O228" s="107">
        <f t="shared" si="87"/>
        <v>84605.481648239365</v>
      </c>
      <c r="P228" s="107">
        <f t="shared" si="88"/>
        <v>45193.665529676531</v>
      </c>
      <c r="Q228" s="107">
        <f t="shared" si="82"/>
        <v>45193.665529676531</v>
      </c>
      <c r="R228" s="107">
        <f t="shared" si="83"/>
        <v>5151968.8995555323</v>
      </c>
      <c r="S228" s="117"/>
      <c r="T228" s="117"/>
      <c r="U228" s="117"/>
      <c r="V228" s="117"/>
      <c r="W228" s="117"/>
      <c r="X228" s="117"/>
      <c r="Y228" s="117"/>
      <c r="Z228" s="117"/>
      <c r="AA228" s="117"/>
      <c r="AG228" s="112"/>
      <c r="AH228" s="112"/>
      <c r="AI228" s="112"/>
      <c r="AJ228" s="112"/>
      <c r="AK228" s="112"/>
      <c r="AL228" s="112"/>
      <c r="AM228" s="112"/>
      <c r="AN228" s="112"/>
      <c r="AO228" s="112"/>
      <c r="AP228" s="112"/>
      <c r="AQ228" s="112"/>
      <c r="AR228" s="112"/>
      <c r="AS228" s="110">
        <f t="shared" si="93"/>
        <v>82</v>
      </c>
      <c r="AT228" s="117">
        <f t="shared" si="94"/>
        <v>9266560.5274642017</v>
      </c>
      <c r="AU228" s="101" t="str">
        <f t="shared" si="89"/>
        <v/>
      </c>
    </row>
    <row r="229" spans="1:47">
      <c r="A229" s="101">
        <v>220</v>
      </c>
      <c r="B229" s="105">
        <f t="shared" si="90"/>
        <v>84605.481648239365</v>
      </c>
      <c r="C229" s="106">
        <f t="shared" si="81"/>
        <v>38723.779908416553</v>
      </c>
      <c r="D229" s="105">
        <f t="shared" si="84"/>
        <v>45881.701739822813</v>
      </c>
      <c r="E229" s="105">
        <f t="shared" si="85"/>
        <v>5060550.8136557667</v>
      </c>
      <c r="L229" s="101">
        <f t="shared" si="91"/>
        <v>7.5833333333333334E-3</v>
      </c>
      <c r="M229" s="101">
        <f t="shared" si="92"/>
        <v>300</v>
      </c>
      <c r="N229" s="103">
        <f t="shared" si="86"/>
        <v>219</v>
      </c>
      <c r="O229" s="107">
        <f t="shared" si="87"/>
        <v>84605.481648239365</v>
      </c>
      <c r="P229" s="107">
        <f t="shared" si="88"/>
        <v>45536.384159943242</v>
      </c>
      <c r="Q229" s="107">
        <f t="shared" si="82"/>
        <v>45536.384159943242</v>
      </c>
      <c r="R229" s="107">
        <f t="shared" si="83"/>
        <v>5106432.5153955892</v>
      </c>
      <c r="S229" s="117"/>
      <c r="T229" s="117"/>
      <c r="U229" s="117"/>
      <c r="V229" s="117"/>
      <c r="W229" s="117"/>
      <c r="X229" s="117"/>
      <c r="Y229" s="117"/>
      <c r="Z229" s="117"/>
      <c r="AA229" s="117"/>
      <c r="AG229" s="112"/>
      <c r="AH229" s="112"/>
      <c r="AI229" s="112"/>
      <c r="AJ229" s="112"/>
      <c r="AK229" s="112"/>
      <c r="AL229" s="112"/>
      <c r="AM229" s="112"/>
      <c r="AN229" s="112"/>
      <c r="AO229" s="112"/>
      <c r="AP229" s="112"/>
      <c r="AQ229" s="112"/>
      <c r="AR229" s="112"/>
      <c r="AS229" s="110">
        <f t="shared" si="93"/>
        <v>81</v>
      </c>
      <c r="AT229" s="117">
        <f t="shared" si="94"/>
        <v>9266560.5274642017</v>
      </c>
      <c r="AU229" s="101" t="str">
        <f t="shared" si="89"/>
        <v/>
      </c>
    </row>
    <row r="230" spans="1:47">
      <c r="A230" s="101">
        <v>221</v>
      </c>
      <c r="B230" s="105">
        <f t="shared" si="90"/>
        <v>84605.481648239365</v>
      </c>
      <c r="C230" s="106">
        <f t="shared" si="81"/>
        <v>38375.843670222901</v>
      </c>
      <c r="D230" s="105">
        <f t="shared" si="84"/>
        <v>46229.637978016464</v>
      </c>
      <c r="E230" s="105">
        <f t="shared" si="85"/>
        <v>5014321.1756777503</v>
      </c>
      <c r="L230" s="101">
        <f t="shared" si="91"/>
        <v>7.5833333333333334E-3</v>
      </c>
      <c r="M230" s="101">
        <f t="shared" si="92"/>
        <v>300</v>
      </c>
      <c r="N230" s="103">
        <f t="shared" si="86"/>
        <v>220</v>
      </c>
      <c r="O230" s="107">
        <f t="shared" si="87"/>
        <v>84605.481648239365</v>
      </c>
      <c r="P230" s="107">
        <f t="shared" si="88"/>
        <v>45881.701739822813</v>
      </c>
      <c r="Q230" s="107">
        <f t="shared" si="82"/>
        <v>45881.701739822813</v>
      </c>
      <c r="R230" s="107">
        <f t="shared" si="83"/>
        <v>5060550.8136557667</v>
      </c>
      <c r="S230" s="117"/>
      <c r="T230" s="117"/>
      <c r="U230" s="117"/>
      <c r="V230" s="117"/>
      <c r="W230" s="117"/>
      <c r="X230" s="117"/>
      <c r="Y230" s="117"/>
      <c r="Z230" s="117"/>
      <c r="AA230" s="117"/>
      <c r="AG230" s="112"/>
      <c r="AH230" s="112"/>
      <c r="AI230" s="112"/>
      <c r="AJ230" s="112"/>
      <c r="AK230" s="112"/>
      <c r="AL230" s="112"/>
      <c r="AM230" s="112"/>
      <c r="AN230" s="112"/>
      <c r="AO230" s="112"/>
      <c r="AP230" s="112"/>
      <c r="AQ230" s="112"/>
      <c r="AR230" s="112"/>
      <c r="AS230" s="110">
        <f t="shared" si="93"/>
        <v>80</v>
      </c>
      <c r="AT230" s="117">
        <f t="shared" si="94"/>
        <v>9266560.5274642017</v>
      </c>
      <c r="AU230" s="101" t="str">
        <f t="shared" si="89"/>
        <v/>
      </c>
    </row>
    <row r="231" spans="1:47">
      <c r="A231" s="101">
        <v>222</v>
      </c>
      <c r="B231" s="105">
        <f t="shared" si="90"/>
        <v>84605.481648239365</v>
      </c>
      <c r="C231" s="106">
        <f t="shared" si="81"/>
        <v>38025.268915556277</v>
      </c>
      <c r="D231" s="105">
        <f t="shared" si="84"/>
        <v>46580.212732683089</v>
      </c>
      <c r="E231" s="105">
        <f t="shared" si="85"/>
        <v>4967740.9629450673</v>
      </c>
      <c r="L231" s="101">
        <f t="shared" si="91"/>
        <v>7.5833333333333334E-3</v>
      </c>
      <c r="M231" s="101">
        <f t="shared" si="92"/>
        <v>300</v>
      </c>
      <c r="N231" s="103">
        <f t="shared" si="86"/>
        <v>221</v>
      </c>
      <c r="O231" s="107">
        <f t="shared" si="87"/>
        <v>84605.481648239365</v>
      </c>
      <c r="P231" s="107">
        <f t="shared" si="88"/>
        <v>46229.637978016464</v>
      </c>
      <c r="Q231" s="107">
        <f t="shared" si="82"/>
        <v>46229.637978016464</v>
      </c>
      <c r="R231" s="107">
        <f t="shared" si="83"/>
        <v>5014321.1756777503</v>
      </c>
      <c r="S231" s="117"/>
      <c r="T231" s="117"/>
      <c r="U231" s="117"/>
      <c r="V231" s="117"/>
      <c r="W231" s="117"/>
      <c r="X231" s="117"/>
      <c r="Y231" s="117"/>
      <c r="Z231" s="117"/>
      <c r="AA231" s="117"/>
      <c r="AG231" s="112"/>
      <c r="AH231" s="112"/>
      <c r="AI231" s="112"/>
      <c r="AJ231" s="112"/>
      <c r="AK231" s="112"/>
      <c r="AL231" s="112"/>
      <c r="AM231" s="112"/>
      <c r="AN231" s="112"/>
      <c r="AO231" s="112"/>
      <c r="AP231" s="112"/>
      <c r="AQ231" s="112"/>
      <c r="AR231" s="112"/>
      <c r="AS231" s="110">
        <f t="shared" si="93"/>
        <v>79</v>
      </c>
      <c r="AT231" s="117">
        <f t="shared" si="94"/>
        <v>9266560.5274642017</v>
      </c>
      <c r="AU231" s="101" t="str">
        <f t="shared" si="89"/>
        <v/>
      </c>
    </row>
    <row r="232" spans="1:47">
      <c r="A232" s="101">
        <v>223</v>
      </c>
      <c r="B232" s="105">
        <f t="shared" si="90"/>
        <v>84605.481648239365</v>
      </c>
      <c r="C232" s="106">
        <f t="shared" si="81"/>
        <v>37672.035635666762</v>
      </c>
      <c r="D232" s="105">
        <f t="shared" si="84"/>
        <v>46933.446012572604</v>
      </c>
      <c r="E232" s="105">
        <f t="shared" si="85"/>
        <v>4920807.5169324949</v>
      </c>
      <c r="L232" s="101">
        <f t="shared" si="91"/>
        <v>7.5833333333333334E-3</v>
      </c>
      <c r="M232" s="101">
        <f t="shared" si="92"/>
        <v>300</v>
      </c>
      <c r="N232" s="103">
        <f t="shared" si="86"/>
        <v>222</v>
      </c>
      <c r="O232" s="107">
        <f t="shared" si="87"/>
        <v>84605.481648239365</v>
      </c>
      <c r="P232" s="107">
        <f t="shared" si="88"/>
        <v>46580.212732683089</v>
      </c>
      <c r="Q232" s="107">
        <f t="shared" si="82"/>
        <v>46580.212732683089</v>
      </c>
      <c r="R232" s="107">
        <f t="shared" si="83"/>
        <v>4967740.9629450673</v>
      </c>
      <c r="S232" s="117"/>
      <c r="T232" s="117"/>
      <c r="U232" s="117"/>
      <c r="V232" s="117"/>
      <c r="W232" s="117"/>
      <c r="X232" s="117"/>
      <c r="Y232" s="117"/>
      <c r="Z232" s="117"/>
      <c r="AA232" s="117"/>
      <c r="AG232" s="112"/>
      <c r="AH232" s="112"/>
      <c r="AI232" s="112"/>
      <c r="AJ232" s="112"/>
      <c r="AK232" s="112"/>
      <c r="AL232" s="112"/>
      <c r="AM232" s="112"/>
      <c r="AN232" s="112"/>
      <c r="AO232" s="112"/>
      <c r="AP232" s="112"/>
      <c r="AQ232" s="112"/>
      <c r="AR232" s="112"/>
      <c r="AS232" s="110">
        <f t="shared" si="93"/>
        <v>78</v>
      </c>
      <c r="AT232" s="117">
        <f t="shared" si="94"/>
        <v>9266560.5274642017</v>
      </c>
      <c r="AU232" s="101" t="str">
        <f t="shared" si="89"/>
        <v/>
      </c>
    </row>
    <row r="233" spans="1:47">
      <c r="A233" s="101">
        <v>224</v>
      </c>
      <c r="B233" s="105">
        <f t="shared" si="90"/>
        <v>84605.481648239365</v>
      </c>
      <c r="C233" s="106">
        <f t="shared" si="81"/>
        <v>37316.123670071422</v>
      </c>
      <c r="D233" s="105">
        <f t="shared" si="84"/>
        <v>47289.357978167944</v>
      </c>
      <c r="E233" s="105">
        <f t="shared" si="85"/>
        <v>4873518.158954327</v>
      </c>
      <c r="L233" s="101">
        <f t="shared" si="91"/>
        <v>7.5833333333333334E-3</v>
      </c>
      <c r="M233" s="101">
        <f t="shared" si="92"/>
        <v>300</v>
      </c>
      <c r="N233" s="103">
        <f t="shared" si="86"/>
        <v>223</v>
      </c>
      <c r="O233" s="107">
        <f t="shared" si="87"/>
        <v>84605.481648239365</v>
      </c>
      <c r="P233" s="107">
        <f t="shared" si="88"/>
        <v>46933.446012572604</v>
      </c>
      <c r="Q233" s="107">
        <f t="shared" si="82"/>
        <v>46933.446012572604</v>
      </c>
      <c r="R233" s="107">
        <f t="shared" si="83"/>
        <v>4920807.5169324949</v>
      </c>
      <c r="S233" s="117"/>
      <c r="T233" s="117"/>
      <c r="U233" s="117"/>
      <c r="V233" s="117"/>
      <c r="W233" s="117"/>
      <c r="X233" s="117"/>
      <c r="Y233" s="117"/>
      <c r="Z233" s="117"/>
      <c r="AA233" s="117"/>
      <c r="AG233" s="112"/>
      <c r="AH233" s="112"/>
      <c r="AI233" s="112"/>
      <c r="AJ233" s="112"/>
      <c r="AK233" s="112"/>
      <c r="AL233" s="112"/>
      <c r="AM233" s="112"/>
      <c r="AN233" s="112"/>
      <c r="AO233" s="112"/>
      <c r="AP233" s="112"/>
      <c r="AQ233" s="112"/>
      <c r="AR233" s="112"/>
      <c r="AS233" s="110">
        <f t="shared" si="93"/>
        <v>77</v>
      </c>
      <c r="AT233" s="117">
        <f t="shared" si="94"/>
        <v>9266560.5274642017</v>
      </c>
      <c r="AU233" s="101" t="str">
        <f t="shared" si="89"/>
        <v/>
      </c>
    </row>
    <row r="234" spans="1:47">
      <c r="A234" s="101">
        <v>225</v>
      </c>
      <c r="B234" s="105">
        <f t="shared" si="90"/>
        <v>84605.481648239365</v>
      </c>
      <c r="C234" s="106">
        <f t="shared" si="81"/>
        <v>36957.512705403649</v>
      </c>
      <c r="D234" s="105">
        <f t="shared" si="84"/>
        <v>47647.968942835716</v>
      </c>
      <c r="E234" s="105">
        <f t="shared" si="85"/>
        <v>4825870.1900114911</v>
      </c>
      <c r="L234" s="101">
        <f t="shared" si="91"/>
        <v>7.5833333333333334E-3</v>
      </c>
      <c r="M234" s="101">
        <f t="shared" si="92"/>
        <v>300</v>
      </c>
      <c r="N234" s="103">
        <f t="shared" si="86"/>
        <v>224</v>
      </c>
      <c r="O234" s="107">
        <f t="shared" si="87"/>
        <v>84605.481648239365</v>
      </c>
      <c r="P234" s="107">
        <f t="shared" si="88"/>
        <v>47289.357978167944</v>
      </c>
      <c r="Q234" s="107">
        <f t="shared" si="82"/>
        <v>47289.357978167944</v>
      </c>
      <c r="R234" s="107">
        <f t="shared" si="83"/>
        <v>4873518.158954327</v>
      </c>
      <c r="S234" s="117"/>
      <c r="T234" s="117"/>
      <c r="U234" s="117"/>
      <c r="V234" s="117"/>
      <c r="W234" s="117"/>
      <c r="X234" s="117"/>
      <c r="Y234" s="117"/>
      <c r="Z234" s="117"/>
      <c r="AA234" s="117"/>
      <c r="AG234" s="112"/>
      <c r="AH234" s="112"/>
      <c r="AI234" s="112"/>
      <c r="AJ234" s="112"/>
      <c r="AK234" s="112"/>
      <c r="AL234" s="112"/>
      <c r="AM234" s="112"/>
      <c r="AN234" s="112"/>
      <c r="AO234" s="112"/>
      <c r="AP234" s="112"/>
      <c r="AQ234" s="112"/>
      <c r="AR234" s="112"/>
      <c r="AS234" s="110">
        <f t="shared" si="93"/>
        <v>76</v>
      </c>
      <c r="AT234" s="117">
        <f t="shared" si="94"/>
        <v>9266560.5274642017</v>
      </c>
      <c r="AU234" s="101" t="str">
        <f t="shared" si="89"/>
        <v/>
      </c>
    </row>
    <row r="235" spans="1:47">
      <c r="A235" s="101">
        <v>226</v>
      </c>
      <c r="B235" s="105">
        <f t="shared" si="90"/>
        <v>84605.481648239365</v>
      </c>
      <c r="C235" s="106">
        <f t="shared" si="81"/>
        <v>36596.182274253806</v>
      </c>
      <c r="D235" s="105">
        <f t="shared" si="84"/>
        <v>48009.299373985559</v>
      </c>
      <c r="E235" s="105">
        <f t="shared" si="85"/>
        <v>4777860.8906375058</v>
      </c>
      <c r="L235" s="101">
        <f t="shared" si="91"/>
        <v>7.5833333333333334E-3</v>
      </c>
      <c r="M235" s="101">
        <f t="shared" si="92"/>
        <v>300</v>
      </c>
      <c r="N235" s="103">
        <f t="shared" si="86"/>
        <v>225</v>
      </c>
      <c r="O235" s="107">
        <f t="shared" si="87"/>
        <v>84605.481648239365</v>
      </c>
      <c r="P235" s="107">
        <f t="shared" si="88"/>
        <v>47647.968942835716</v>
      </c>
      <c r="Q235" s="107">
        <f t="shared" si="82"/>
        <v>47647.968942835716</v>
      </c>
      <c r="R235" s="107">
        <f t="shared" si="83"/>
        <v>4825870.1900114911</v>
      </c>
      <c r="S235" s="117"/>
      <c r="T235" s="117"/>
      <c r="U235" s="117"/>
      <c r="V235" s="117"/>
      <c r="W235" s="117"/>
      <c r="X235" s="117"/>
      <c r="Y235" s="117"/>
      <c r="Z235" s="117"/>
      <c r="AA235" s="117"/>
      <c r="AG235" s="112"/>
      <c r="AH235" s="112"/>
      <c r="AI235" s="112"/>
      <c r="AJ235" s="112"/>
      <c r="AK235" s="112"/>
      <c r="AL235" s="112"/>
      <c r="AM235" s="112"/>
      <c r="AN235" s="112"/>
      <c r="AO235" s="112"/>
      <c r="AP235" s="112"/>
      <c r="AQ235" s="112"/>
      <c r="AR235" s="112"/>
      <c r="AS235" s="110">
        <f t="shared" si="93"/>
        <v>75</v>
      </c>
      <c r="AT235" s="117">
        <f t="shared" si="94"/>
        <v>9266560.5274642017</v>
      </c>
      <c r="AU235" s="101" t="str">
        <f t="shared" si="89"/>
        <v/>
      </c>
    </row>
    <row r="236" spans="1:47">
      <c r="A236" s="101">
        <v>227</v>
      </c>
      <c r="B236" s="105">
        <f t="shared" si="90"/>
        <v>84605.481648239365</v>
      </c>
      <c r="C236" s="106">
        <f t="shared" si="81"/>
        <v>36232.111754001089</v>
      </c>
      <c r="D236" s="105">
        <f t="shared" si="84"/>
        <v>48373.369894238276</v>
      </c>
      <c r="E236" s="105">
        <f t="shared" si="85"/>
        <v>4729487.5207432676</v>
      </c>
      <c r="L236" s="101">
        <f t="shared" si="91"/>
        <v>7.5833333333333334E-3</v>
      </c>
      <c r="M236" s="101">
        <f t="shared" si="92"/>
        <v>300</v>
      </c>
      <c r="N236" s="103">
        <f t="shared" si="86"/>
        <v>226</v>
      </c>
      <c r="O236" s="107">
        <f t="shared" si="87"/>
        <v>84605.481648239365</v>
      </c>
      <c r="P236" s="107">
        <f t="shared" si="88"/>
        <v>48009.299373985559</v>
      </c>
      <c r="Q236" s="107">
        <f t="shared" si="82"/>
        <v>48009.299373985559</v>
      </c>
      <c r="R236" s="107">
        <f t="shared" si="83"/>
        <v>4777860.8906375058</v>
      </c>
      <c r="S236" s="117"/>
      <c r="T236" s="117"/>
      <c r="U236" s="117"/>
      <c r="V236" s="117"/>
      <c r="W236" s="117"/>
      <c r="X236" s="117"/>
      <c r="Y236" s="117"/>
      <c r="Z236" s="117"/>
      <c r="AA236" s="117"/>
      <c r="AG236" s="112"/>
      <c r="AH236" s="112"/>
      <c r="AI236" s="112"/>
      <c r="AJ236" s="112"/>
      <c r="AK236" s="112"/>
      <c r="AL236" s="112"/>
      <c r="AM236" s="112"/>
      <c r="AN236" s="112"/>
      <c r="AO236" s="112"/>
      <c r="AP236" s="112"/>
      <c r="AQ236" s="112"/>
      <c r="AR236" s="112"/>
      <c r="AS236" s="110">
        <f t="shared" si="93"/>
        <v>74</v>
      </c>
      <c r="AT236" s="117">
        <f t="shared" si="94"/>
        <v>9266560.5274642017</v>
      </c>
      <c r="AU236" s="101" t="str">
        <f t="shared" si="89"/>
        <v/>
      </c>
    </row>
    <row r="237" spans="1:47">
      <c r="A237" s="101">
        <v>228</v>
      </c>
      <c r="B237" s="105">
        <f t="shared" si="90"/>
        <v>84605.481648239365</v>
      </c>
      <c r="C237" s="106">
        <f t="shared" si="81"/>
        <v>35865.280365636449</v>
      </c>
      <c r="D237" s="105">
        <f t="shared" si="84"/>
        <v>48740.201282602917</v>
      </c>
      <c r="E237" s="105">
        <f t="shared" si="85"/>
        <v>4680747.3194606649</v>
      </c>
      <c r="L237" s="101">
        <f t="shared" si="91"/>
        <v>7.5833333333333334E-3</v>
      </c>
      <c r="M237" s="101">
        <f t="shared" si="92"/>
        <v>300</v>
      </c>
      <c r="N237" s="103">
        <f t="shared" si="86"/>
        <v>227</v>
      </c>
      <c r="O237" s="107">
        <f t="shared" si="87"/>
        <v>84605.481648239365</v>
      </c>
      <c r="P237" s="107">
        <f t="shared" si="88"/>
        <v>48373.369894238276</v>
      </c>
      <c r="Q237" s="107">
        <f t="shared" si="82"/>
        <v>48373.369894238276</v>
      </c>
      <c r="R237" s="107">
        <f t="shared" si="83"/>
        <v>4729487.5207432676</v>
      </c>
      <c r="S237" s="117"/>
      <c r="T237" s="117"/>
      <c r="U237" s="117"/>
      <c r="V237" s="117"/>
      <c r="W237" s="117"/>
      <c r="X237" s="117"/>
      <c r="Y237" s="117"/>
      <c r="Z237" s="117"/>
      <c r="AA237" s="117"/>
      <c r="AG237" s="112"/>
      <c r="AH237" s="112"/>
      <c r="AI237" s="112"/>
      <c r="AJ237" s="112"/>
      <c r="AK237" s="112"/>
      <c r="AL237" s="112"/>
      <c r="AM237" s="112"/>
      <c r="AN237" s="112"/>
      <c r="AO237" s="112"/>
      <c r="AP237" s="112"/>
      <c r="AQ237" s="112"/>
      <c r="AR237" s="112"/>
      <c r="AS237" s="110">
        <f t="shared" si="93"/>
        <v>73</v>
      </c>
      <c r="AT237" s="117">
        <f t="shared" si="94"/>
        <v>9266560.5274642017</v>
      </c>
      <c r="AU237" s="101" t="str">
        <f t="shared" si="89"/>
        <v/>
      </c>
    </row>
    <row r="238" spans="1:47">
      <c r="A238" s="101">
        <v>229</v>
      </c>
      <c r="B238" s="105">
        <f t="shared" si="90"/>
        <v>84605.481648239365</v>
      </c>
      <c r="C238" s="106">
        <f t="shared" si="81"/>
        <v>35495.667172576708</v>
      </c>
      <c r="D238" s="105">
        <f t="shared" si="84"/>
        <v>49109.814475662657</v>
      </c>
      <c r="E238" s="105">
        <f t="shared" si="85"/>
        <v>4631637.5049850019</v>
      </c>
      <c r="L238" s="101">
        <f t="shared" si="91"/>
        <v>7.5833333333333334E-3</v>
      </c>
      <c r="M238" s="101">
        <f t="shared" si="92"/>
        <v>300</v>
      </c>
      <c r="N238" s="103">
        <f t="shared" si="86"/>
        <v>228</v>
      </c>
      <c r="O238" s="107">
        <f t="shared" si="87"/>
        <v>84605.481648239365</v>
      </c>
      <c r="P238" s="107">
        <f t="shared" si="88"/>
        <v>48740.201282602917</v>
      </c>
      <c r="Q238" s="107">
        <f t="shared" si="82"/>
        <v>48740.201282602917</v>
      </c>
      <c r="R238" s="107">
        <f t="shared" si="83"/>
        <v>4680747.3194606649</v>
      </c>
      <c r="S238" s="117"/>
      <c r="T238" s="117"/>
      <c r="U238" s="117"/>
      <c r="V238" s="117"/>
      <c r="W238" s="117"/>
      <c r="X238" s="117"/>
      <c r="Y238" s="117"/>
      <c r="Z238" s="117"/>
      <c r="AA238" s="117"/>
      <c r="AG238" s="112"/>
      <c r="AH238" s="112"/>
      <c r="AI238" s="112"/>
      <c r="AJ238" s="112"/>
      <c r="AK238" s="112"/>
      <c r="AL238" s="112"/>
      <c r="AM238" s="112"/>
      <c r="AN238" s="112"/>
      <c r="AO238" s="112"/>
      <c r="AP238" s="112"/>
      <c r="AQ238" s="112"/>
      <c r="AR238" s="112"/>
      <c r="AS238" s="110">
        <f t="shared" si="93"/>
        <v>72</v>
      </c>
      <c r="AT238" s="117">
        <f t="shared" si="94"/>
        <v>9266560.5274642017</v>
      </c>
      <c r="AU238" s="101" t="str">
        <f t="shared" si="89"/>
        <v/>
      </c>
    </row>
    <row r="239" spans="1:47">
      <c r="A239" s="101">
        <v>230</v>
      </c>
      <c r="B239" s="105">
        <f t="shared" si="90"/>
        <v>84605.481648239365</v>
      </c>
      <c r="C239" s="106">
        <f t="shared" si="81"/>
        <v>35123.251079469599</v>
      </c>
      <c r="D239" s="105">
        <f t="shared" si="84"/>
        <v>49482.230568769766</v>
      </c>
      <c r="E239" s="105">
        <f t="shared" si="85"/>
        <v>4582155.2744162325</v>
      </c>
      <c r="L239" s="101">
        <f t="shared" si="91"/>
        <v>7.5833333333333334E-3</v>
      </c>
      <c r="M239" s="101">
        <f t="shared" si="92"/>
        <v>300</v>
      </c>
      <c r="N239" s="103">
        <f t="shared" si="86"/>
        <v>229</v>
      </c>
      <c r="O239" s="107">
        <f t="shared" si="87"/>
        <v>84605.481648239365</v>
      </c>
      <c r="P239" s="107">
        <f t="shared" si="88"/>
        <v>49109.814475662657</v>
      </c>
      <c r="Q239" s="107">
        <f t="shared" si="82"/>
        <v>49109.814475662657</v>
      </c>
      <c r="R239" s="107">
        <f t="shared" si="83"/>
        <v>4631637.5049850019</v>
      </c>
      <c r="S239" s="117"/>
      <c r="T239" s="117"/>
      <c r="U239" s="117"/>
      <c r="V239" s="117"/>
      <c r="W239" s="117"/>
      <c r="X239" s="117"/>
      <c r="Y239" s="117"/>
      <c r="Z239" s="117"/>
      <c r="AA239" s="117"/>
      <c r="AG239" s="112"/>
      <c r="AH239" s="112"/>
      <c r="AI239" s="112"/>
      <c r="AJ239" s="112"/>
      <c r="AK239" s="112"/>
      <c r="AL239" s="112"/>
      <c r="AM239" s="112"/>
      <c r="AN239" s="112"/>
      <c r="AO239" s="112"/>
      <c r="AP239" s="112"/>
      <c r="AQ239" s="112"/>
      <c r="AR239" s="112"/>
      <c r="AS239" s="110">
        <f t="shared" si="93"/>
        <v>71</v>
      </c>
      <c r="AT239" s="117">
        <f t="shared" si="94"/>
        <v>9266560.5274642017</v>
      </c>
      <c r="AU239" s="101" t="str">
        <f t="shared" si="89"/>
        <v/>
      </c>
    </row>
    <row r="240" spans="1:47">
      <c r="A240" s="101">
        <v>231</v>
      </c>
      <c r="B240" s="105">
        <f t="shared" si="90"/>
        <v>84605.481648239365</v>
      </c>
      <c r="C240" s="106">
        <f t="shared" si="81"/>
        <v>34748.010830989762</v>
      </c>
      <c r="D240" s="105">
        <f t="shared" si="84"/>
        <v>49857.470817249603</v>
      </c>
      <c r="E240" s="105">
        <f t="shared" si="85"/>
        <v>4532297.8035989832</v>
      </c>
      <c r="L240" s="101">
        <f t="shared" si="91"/>
        <v>7.5833333333333334E-3</v>
      </c>
      <c r="M240" s="101">
        <f t="shared" si="92"/>
        <v>300</v>
      </c>
      <c r="N240" s="103">
        <f t="shared" si="86"/>
        <v>230</v>
      </c>
      <c r="O240" s="107">
        <f t="shared" si="87"/>
        <v>84605.481648239365</v>
      </c>
      <c r="P240" s="107">
        <f t="shared" si="88"/>
        <v>49482.230568769766</v>
      </c>
      <c r="Q240" s="107">
        <f t="shared" si="82"/>
        <v>49482.230568769766</v>
      </c>
      <c r="R240" s="107">
        <f t="shared" si="83"/>
        <v>4582155.2744162325</v>
      </c>
      <c r="S240" s="117"/>
      <c r="T240" s="117"/>
      <c r="U240" s="117"/>
      <c r="V240" s="117"/>
      <c r="W240" s="117"/>
      <c r="X240" s="117"/>
      <c r="Y240" s="117"/>
      <c r="Z240" s="117"/>
      <c r="AA240" s="117"/>
      <c r="AG240" s="112"/>
      <c r="AH240" s="112"/>
      <c r="AI240" s="112"/>
      <c r="AJ240" s="112"/>
      <c r="AK240" s="112"/>
      <c r="AL240" s="112"/>
      <c r="AM240" s="112"/>
      <c r="AN240" s="112"/>
      <c r="AO240" s="112"/>
      <c r="AP240" s="112"/>
      <c r="AQ240" s="112"/>
      <c r="AR240" s="112"/>
      <c r="AS240" s="110">
        <f t="shared" si="93"/>
        <v>70</v>
      </c>
      <c r="AT240" s="117">
        <f t="shared" si="94"/>
        <v>9266560.5274642017</v>
      </c>
      <c r="AU240" s="101" t="str">
        <f t="shared" si="89"/>
        <v/>
      </c>
    </row>
    <row r="241" spans="1:47">
      <c r="A241" s="101">
        <v>232</v>
      </c>
      <c r="B241" s="105">
        <f t="shared" si="90"/>
        <v>84605.481648239365</v>
      </c>
      <c r="C241" s="106">
        <f t="shared" si="81"/>
        <v>34369.925010625622</v>
      </c>
      <c r="D241" s="105">
        <f t="shared" si="84"/>
        <v>50235.556637613743</v>
      </c>
      <c r="E241" s="105">
        <f t="shared" si="85"/>
        <v>4482062.2469613692</v>
      </c>
      <c r="L241" s="101">
        <f t="shared" si="91"/>
        <v>7.5833333333333334E-3</v>
      </c>
      <c r="M241" s="101">
        <f t="shared" si="92"/>
        <v>300</v>
      </c>
      <c r="N241" s="103">
        <f t="shared" si="86"/>
        <v>231</v>
      </c>
      <c r="O241" s="107">
        <f t="shared" si="87"/>
        <v>84605.481648239365</v>
      </c>
      <c r="P241" s="107">
        <f t="shared" si="88"/>
        <v>49857.470817249603</v>
      </c>
      <c r="Q241" s="107">
        <f t="shared" si="82"/>
        <v>49857.470817249603</v>
      </c>
      <c r="R241" s="107">
        <f t="shared" si="83"/>
        <v>4532297.8035989832</v>
      </c>
      <c r="S241" s="117"/>
      <c r="T241" s="117"/>
      <c r="U241" s="117"/>
      <c r="V241" s="117"/>
      <c r="W241" s="117"/>
      <c r="X241" s="117"/>
      <c r="Y241" s="117"/>
      <c r="Z241" s="117"/>
      <c r="AA241" s="117"/>
      <c r="AG241" s="112"/>
      <c r="AH241" s="112"/>
      <c r="AI241" s="112"/>
      <c r="AJ241" s="112"/>
      <c r="AK241" s="112"/>
      <c r="AL241" s="112"/>
      <c r="AM241" s="112"/>
      <c r="AN241" s="112"/>
      <c r="AO241" s="112"/>
      <c r="AP241" s="112"/>
      <c r="AQ241" s="112"/>
      <c r="AR241" s="112"/>
      <c r="AS241" s="110">
        <f t="shared" si="93"/>
        <v>69</v>
      </c>
      <c r="AT241" s="117">
        <f t="shared" si="94"/>
        <v>9266560.5274642017</v>
      </c>
      <c r="AU241" s="101" t="str">
        <f t="shared" si="89"/>
        <v/>
      </c>
    </row>
    <row r="242" spans="1:47">
      <c r="A242" s="101">
        <v>233</v>
      </c>
      <c r="B242" s="105">
        <f t="shared" si="90"/>
        <v>84605.481648239365</v>
      </c>
      <c r="C242" s="106">
        <f t="shared" si="81"/>
        <v>33988.972039457047</v>
      </c>
      <c r="D242" s="105">
        <f t="shared" si="84"/>
        <v>50616.509608782319</v>
      </c>
      <c r="E242" s="105">
        <f t="shared" si="85"/>
        <v>4431445.7373525873</v>
      </c>
      <c r="L242" s="101">
        <f t="shared" si="91"/>
        <v>7.5833333333333334E-3</v>
      </c>
      <c r="M242" s="101">
        <f t="shared" si="92"/>
        <v>300</v>
      </c>
      <c r="N242" s="103">
        <f t="shared" si="86"/>
        <v>232</v>
      </c>
      <c r="O242" s="107">
        <f t="shared" si="87"/>
        <v>84605.481648239365</v>
      </c>
      <c r="P242" s="107">
        <f t="shared" si="88"/>
        <v>50235.556637613743</v>
      </c>
      <c r="Q242" s="107">
        <f t="shared" si="82"/>
        <v>50235.556637613743</v>
      </c>
      <c r="R242" s="107">
        <f t="shared" si="83"/>
        <v>4482062.2469613692</v>
      </c>
      <c r="S242" s="117"/>
      <c r="T242" s="117"/>
      <c r="U242" s="117"/>
      <c r="V242" s="117"/>
      <c r="W242" s="117"/>
      <c r="X242" s="117"/>
      <c r="Y242" s="117"/>
      <c r="Z242" s="117"/>
      <c r="AA242" s="117"/>
      <c r="AG242" s="112"/>
      <c r="AH242" s="112"/>
      <c r="AI242" s="112"/>
      <c r="AJ242" s="112"/>
      <c r="AK242" s="112"/>
      <c r="AL242" s="112"/>
      <c r="AM242" s="112"/>
      <c r="AN242" s="112"/>
      <c r="AO242" s="112"/>
      <c r="AP242" s="112"/>
      <c r="AQ242" s="112"/>
      <c r="AR242" s="112"/>
      <c r="AS242" s="110">
        <f t="shared" si="93"/>
        <v>68</v>
      </c>
      <c r="AT242" s="117">
        <f t="shared" si="94"/>
        <v>9266560.5274642017</v>
      </c>
      <c r="AU242" s="101" t="str">
        <f t="shared" si="89"/>
        <v/>
      </c>
    </row>
    <row r="243" spans="1:47">
      <c r="A243" s="101">
        <v>234</v>
      </c>
      <c r="B243" s="105">
        <f t="shared" si="90"/>
        <v>84605.481648239365</v>
      </c>
      <c r="C243" s="106">
        <f t="shared" si="81"/>
        <v>33605.13017492379</v>
      </c>
      <c r="D243" s="105">
        <f t="shared" si="84"/>
        <v>51000.351473315575</v>
      </c>
      <c r="E243" s="105">
        <f t="shared" si="85"/>
        <v>4380445.3858792717</v>
      </c>
      <c r="L243" s="101">
        <f t="shared" si="91"/>
        <v>7.5833333333333334E-3</v>
      </c>
      <c r="M243" s="101">
        <f t="shared" si="92"/>
        <v>300</v>
      </c>
      <c r="N243" s="103">
        <f t="shared" si="86"/>
        <v>233</v>
      </c>
      <c r="O243" s="107">
        <f t="shared" si="87"/>
        <v>84605.481648239365</v>
      </c>
      <c r="P243" s="107">
        <f t="shared" si="88"/>
        <v>50616.509608782319</v>
      </c>
      <c r="Q243" s="107">
        <f t="shared" si="82"/>
        <v>50616.509608782319</v>
      </c>
      <c r="R243" s="107">
        <f t="shared" si="83"/>
        <v>4431445.7373525873</v>
      </c>
      <c r="S243" s="117"/>
      <c r="T243" s="117"/>
      <c r="U243" s="117"/>
      <c r="V243" s="117"/>
      <c r="W243" s="117"/>
      <c r="X243" s="117"/>
      <c r="Y243" s="117"/>
      <c r="Z243" s="117"/>
      <c r="AA243" s="117"/>
      <c r="AG243" s="112"/>
      <c r="AH243" s="112"/>
      <c r="AI243" s="112"/>
      <c r="AJ243" s="112"/>
      <c r="AK243" s="112"/>
      <c r="AL243" s="112"/>
      <c r="AM243" s="112"/>
      <c r="AN243" s="112"/>
      <c r="AO243" s="112"/>
      <c r="AP243" s="112"/>
      <c r="AQ243" s="112"/>
      <c r="AR243" s="112"/>
      <c r="AS243" s="110">
        <f t="shared" si="93"/>
        <v>67</v>
      </c>
      <c r="AT243" s="117">
        <f t="shared" si="94"/>
        <v>9266560.5274642017</v>
      </c>
      <c r="AU243" s="101" t="str">
        <f t="shared" si="89"/>
        <v/>
      </c>
    </row>
    <row r="244" spans="1:47">
      <c r="A244" s="101">
        <v>235</v>
      </c>
      <c r="B244" s="105">
        <f t="shared" si="90"/>
        <v>84605.481648239365</v>
      </c>
      <c r="C244" s="106">
        <f t="shared" si="81"/>
        <v>33218.377509584476</v>
      </c>
      <c r="D244" s="105">
        <f t="shared" si="84"/>
        <v>51387.10413865489</v>
      </c>
      <c r="E244" s="105">
        <f t="shared" si="85"/>
        <v>4329058.281740617</v>
      </c>
      <c r="L244" s="101">
        <f t="shared" si="91"/>
        <v>7.5833333333333334E-3</v>
      </c>
      <c r="M244" s="101">
        <f t="shared" si="92"/>
        <v>300</v>
      </c>
      <c r="N244" s="103">
        <f t="shared" si="86"/>
        <v>234</v>
      </c>
      <c r="O244" s="107">
        <f t="shared" si="87"/>
        <v>84605.481648239365</v>
      </c>
      <c r="P244" s="107">
        <f t="shared" si="88"/>
        <v>51000.351473315575</v>
      </c>
      <c r="Q244" s="107">
        <f t="shared" si="82"/>
        <v>51000.351473315575</v>
      </c>
      <c r="R244" s="107">
        <f t="shared" si="83"/>
        <v>4380445.3858792717</v>
      </c>
      <c r="S244" s="117"/>
      <c r="T244" s="117"/>
      <c r="U244" s="117"/>
      <c r="V244" s="117"/>
      <c r="W244" s="117"/>
      <c r="X244" s="117"/>
      <c r="Y244" s="117"/>
      <c r="Z244" s="117"/>
      <c r="AA244" s="117"/>
      <c r="AG244" s="112"/>
      <c r="AH244" s="112"/>
      <c r="AI244" s="112"/>
      <c r="AJ244" s="112"/>
      <c r="AK244" s="112"/>
      <c r="AL244" s="112"/>
      <c r="AM244" s="112"/>
      <c r="AN244" s="112"/>
      <c r="AO244" s="112"/>
      <c r="AP244" s="112"/>
      <c r="AQ244" s="112"/>
      <c r="AR244" s="112"/>
      <c r="AS244" s="110">
        <f t="shared" si="93"/>
        <v>66</v>
      </c>
      <c r="AT244" s="117">
        <f t="shared" si="94"/>
        <v>9266560.5274642017</v>
      </c>
      <c r="AU244" s="101" t="str">
        <f t="shared" si="89"/>
        <v/>
      </c>
    </row>
    <row r="245" spans="1:47">
      <c r="A245" s="101">
        <v>236</v>
      </c>
      <c r="B245" s="105">
        <f t="shared" si="90"/>
        <v>84605.481648239365</v>
      </c>
      <c r="C245" s="106">
        <f t="shared" si="81"/>
        <v>32828.691969866348</v>
      </c>
      <c r="D245" s="105">
        <f t="shared" si="84"/>
        <v>51776.789678373018</v>
      </c>
      <c r="E245" s="105">
        <f t="shared" si="85"/>
        <v>4277281.4920622436</v>
      </c>
      <c r="L245" s="101">
        <f t="shared" si="91"/>
        <v>7.5833333333333334E-3</v>
      </c>
      <c r="M245" s="101">
        <f t="shared" si="92"/>
        <v>300</v>
      </c>
      <c r="N245" s="103">
        <f t="shared" si="86"/>
        <v>235</v>
      </c>
      <c r="O245" s="107">
        <f t="shared" si="87"/>
        <v>84605.481648239365</v>
      </c>
      <c r="P245" s="107">
        <f t="shared" si="88"/>
        <v>51387.10413865489</v>
      </c>
      <c r="Q245" s="107">
        <f t="shared" si="82"/>
        <v>51387.10413865489</v>
      </c>
      <c r="R245" s="107">
        <f t="shared" si="83"/>
        <v>4329058.281740617</v>
      </c>
      <c r="S245" s="117"/>
      <c r="T245" s="117"/>
      <c r="U245" s="117"/>
      <c r="V245" s="117"/>
      <c r="W245" s="117"/>
      <c r="X245" s="117"/>
      <c r="Y245" s="117"/>
      <c r="Z245" s="117"/>
      <c r="AA245" s="117"/>
      <c r="AG245" s="112"/>
      <c r="AH245" s="112"/>
      <c r="AI245" s="112"/>
      <c r="AJ245" s="112"/>
      <c r="AK245" s="112"/>
      <c r="AL245" s="112"/>
      <c r="AM245" s="112"/>
      <c r="AN245" s="112"/>
      <c r="AO245" s="112"/>
      <c r="AP245" s="112"/>
      <c r="AQ245" s="112"/>
      <c r="AR245" s="112"/>
      <c r="AS245" s="110">
        <f t="shared" si="93"/>
        <v>65</v>
      </c>
      <c r="AT245" s="117">
        <f t="shared" si="94"/>
        <v>9266560.5274642017</v>
      </c>
      <c r="AU245" s="101" t="str">
        <f t="shared" si="89"/>
        <v/>
      </c>
    </row>
    <row r="246" spans="1:47">
      <c r="A246" s="101">
        <v>237</v>
      </c>
      <c r="B246" s="105">
        <f t="shared" si="90"/>
        <v>84605.481648239365</v>
      </c>
      <c r="C246" s="106">
        <f t="shared" si="81"/>
        <v>32436.051314805347</v>
      </c>
      <c r="D246" s="105">
        <f t="shared" si="84"/>
        <v>52169.430333434022</v>
      </c>
      <c r="E246" s="105">
        <f t="shared" si="85"/>
        <v>4225112.06172881</v>
      </c>
      <c r="L246" s="101">
        <f t="shared" si="91"/>
        <v>7.5833333333333334E-3</v>
      </c>
      <c r="M246" s="101">
        <f t="shared" si="92"/>
        <v>300</v>
      </c>
      <c r="N246" s="103">
        <f t="shared" si="86"/>
        <v>236</v>
      </c>
      <c r="O246" s="107">
        <f t="shared" si="87"/>
        <v>84605.481648239365</v>
      </c>
      <c r="P246" s="107">
        <f t="shared" si="88"/>
        <v>51776.789678373018</v>
      </c>
      <c r="Q246" s="107">
        <f t="shared" si="82"/>
        <v>51776.789678373018</v>
      </c>
      <c r="R246" s="107">
        <f t="shared" si="83"/>
        <v>4277281.4920622436</v>
      </c>
      <c r="S246" s="117"/>
      <c r="T246" s="117"/>
      <c r="U246" s="117"/>
      <c r="V246" s="117"/>
      <c r="W246" s="117"/>
      <c r="X246" s="117"/>
      <c r="Y246" s="117"/>
      <c r="Z246" s="117"/>
      <c r="AA246" s="117"/>
      <c r="AG246" s="112"/>
      <c r="AH246" s="112"/>
      <c r="AI246" s="112"/>
      <c r="AJ246" s="112"/>
      <c r="AK246" s="112"/>
      <c r="AL246" s="112"/>
      <c r="AM246" s="112"/>
      <c r="AN246" s="112"/>
      <c r="AO246" s="112"/>
      <c r="AP246" s="112"/>
      <c r="AQ246" s="112"/>
      <c r="AR246" s="112"/>
      <c r="AS246" s="110">
        <f t="shared" si="93"/>
        <v>64</v>
      </c>
      <c r="AT246" s="117">
        <f t="shared" si="94"/>
        <v>9266560.5274642017</v>
      </c>
      <c r="AU246" s="101" t="str">
        <f t="shared" si="89"/>
        <v/>
      </c>
    </row>
    <row r="247" spans="1:47">
      <c r="A247" s="101">
        <v>238</v>
      </c>
      <c r="B247" s="105">
        <f t="shared" si="90"/>
        <v>84605.481648239365</v>
      </c>
      <c r="C247" s="106">
        <f t="shared" si="81"/>
        <v>32040.433134776809</v>
      </c>
      <c r="D247" s="105">
        <f t="shared" si="84"/>
        <v>52565.048513462556</v>
      </c>
      <c r="E247" s="105">
        <f t="shared" si="85"/>
        <v>4172547.0132153472</v>
      </c>
      <c r="L247" s="101">
        <f t="shared" si="91"/>
        <v>7.5833333333333334E-3</v>
      </c>
      <c r="M247" s="101">
        <f t="shared" si="92"/>
        <v>300</v>
      </c>
      <c r="N247" s="103">
        <f t="shared" si="86"/>
        <v>237</v>
      </c>
      <c r="O247" s="107">
        <f t="shared" si="87"/>
        <v>84605.481648239365</v>
      </c>
      <c r="P247" s="107">
        <f t="shared" si="88"/>
        <v>52169.430333434022</v>
      </c>
      <c r="Q247" s="107">
        <f t="shared" si="82"/>
        <v>52169.430333434022</v>
      </c>
      <c r="R247" s="107">
        <f t="shared" si="83"/>
        <v>4225112.06172881</v>
      </c>
      <c r="S247" s="117"/>
      <c r="T247" s="117"/>
      <c r="U247" s="117"/>
      <c r="V247" s="117"/>
      <c r="W247" s="117"/>
      <c r="X247" s="117"/>
      <c r="Y247" s="117"/>
      <c r="Z247" s="117"/>
      <c r="AA247" s="117"/>
      <c r="AG247" s="112"/>
      <c r="AH247" s="112"/>
      <c r="AI247" s="112"/>
      <c r="AJ247" s="112"/>
      <c r="AK247" s="112"/>
      <c r="AL247" s="112"/>
      <c r="AM247" s="112"/>
      <c r="AN247" s="112"/>
      <c r="AO247" s="112"/>
      <c r="AP247" s="112"/>
      <c r="AQ247" s="112"/>
      <c r="AR247" s="112"/>
      <c r="AS247" s="110">
        <f t="shared" si="93"/>
        <v>63</v>
      </c>
      <c r="AT247" s="117">
        <f t="shared" si="94"/>
        <v>9266560.5274642017</v>
      </c>
      <c r="AU247" s="101" t="str">
        <f t="shared" si="89"/>
        <v/>
      </c>
    </row>
    <row r="248" spans="1:47">
      <c r="A248" s="101">
        <v>239</v>
      </c>
      <c r="B248" s="105">
        <f t="shared" si="90"/>
        <v>84605.481648239365</v>
      </c>
      <c r="C248" s="106">
        <f t="shared" si="81"/>
        <v>31641.814850216382</v>
      </c>
      <c r="D248" s="105">
        <f t="shared" si="84"/>
        <v>52963.666798022983</v>
      </c>
      <c r="E248" s="105">
        <f t="shared" si="85"/>
        <v>4119583.3464173242</v>
      </c>
      <c r="L248" s="101">
        <f t="shared" si="91"/>
        <v>7.5833333333333334E-3</v>
      </c>
      <c r="M248" s="101">
        <f t="shared" si="92"/>
        <v>300</v>
      </c>
      <c r="N248" s="103">
        <f t="shared" si="86"/>
        <v>238</v>
      </c>
      <c r="O248" s="107">
        <f t="shared" si="87"/>
        <v>84605.481648239365</v>
      </c>
      <c r="P248" s="107">
        <f t="shared" si="88"/>
        <v>52565.048513462556</v>
      </c>
      <c r="Q248" s="107">
        <f t="shared" si="82"/>
        <v>52565.048513462556</v>
      </c>
      <c r="R248" s="107">
        <f t="shared" si="83"/>
        <v>4172547.0132153472</v>
      </c>
      <c r="S248" s="117"/>
      <c r="T248" s="117"/>
      <c r="U248" s="117"/>
      <c r="V248" s="117"/>
      <c r="W248" s="117"/>
      <c r="X248" s="117"/>
      <c r="Y248" s="117"/>
      <c r="Z248" s="117"/>
      <c r="AA248" s="117"/>
      <c r="AG248" s="112"/>
      <c r="AH248" s="112"/>
      <c r="AI248" s="112"/>
      <c r="AJ248" s="112"/>
      <c r="AK248" s="112"/>
      <c r="AL248" s="112"/>
      <c r="AM248" s="112"/>
      <c r="AN248" s="112"/>
      <c r="AO248" s="112"/>
      <c r="AP248" s="112"/>
      <c r="AQ248" s="112"/>
      <c r="AR248" s="112"/>
      <c r="AS248" s="110">
        <f t="shared" si="93"/>
        <v>62</v>
      </c>
      <c r="AT248" s="117">
        <f t="shared" si="94"/>
        <v>9266560.5274642017</v>
      </c>
      <c r="AU248" s="101" t="str">
        <f t="shared" si="89"/>
        <v/>
      </c>
    </row>
    <row r="249" spans="1:47">
      <c r="A249" s="101">
        <v>240</v>
      </c>
      <c r="B249" s="105">
        <f t="shared" si="90"/>
        <v>84605.481648239365</v>
      </c>
      <c r="C249" s="106">
        <f t="shared" si="81"/>
        <v>31240.173710331375</v>
      </c>
      <c r="D249" s="105">
        <f t="shared" si="84"/>
        <v>53365.307937907986</v>
      </c>
      <c r="E249" s="105">
        <f t="shared" si="85"/>
        <v>4066218.0384794162</v>
      </c>
      <c r="L249" s="101">
        <f t="shared" si="91"/>
        <v>7.5833333333333334E-3</v>
      </c>
      <c r="M249" s="101">
        <f t="shared" si="92"/>
        <v>300</v>
      </c>
      <c r="N249" s="103">
        <f t="shared" si="86"/>
        <v>239</v>
      </c>
      <c r="O249" s="107">
        <f t="shared" si="87"/>
        <v>84605.481648239365</v>
      </c>
      <c r="P249" s="107">
        <f t="shared" si="88"/>
        <v>52963.666798022983</v>
      </c>
      <c r="Q249" s="107">
        <f t="shared" si="82"/>
        <v>52963.666798022983</v>
      </c>
      <c r="R249" s="107">
        <f t="shared" si="83"/>
        <v>4119583.3464173242</v>
      </c>
      <c r="S249" s="117"/>
      <c r="T249" s="117"/>
      <c r="U249" s="117"/>
      <c r="V249" s="117"/>
      <c r="W249" s="117"/>
      <c r="X249" s="117"/>
      <c r="Y249" s="117"/>
      <c r="Z249" s="117"/>
      <c r="AA249" s="117"/>
      <c r="AG249" s="112"/>
      <c r="AH249" s="112"/>
      <c r="AI249" s="112"/>
      <c r="AJ249" s="112"/>
      <c r="AK249" s="112"/>
      <c r="AL249" s="112"/>
      <c r="AM249" s="112"/>
      <c r="AN249" s="112"/>
      <c r="AO249" s="112"/>
      <c r="AP249" s="112"/>
      <c r="AQ249" s="112"/>
      <c r="AR249" s="112"/>
      <c r="AS249" s="110">
        <f t="shared" si="93"/>
        <v>61</v>
      </c>
      <c r="AT249" s="117">
        <f t="shared" si="94"/>
        <v>9266560.5274642017</v>
      </c>
      <c r="AU249" s="101" t="str">
        <f t="shared" si="89"/>
        <v/>
      </c>
    </row>
    <row r="250" spans="1:47">
      <c r="A250" s="101">
        <v>241</v>
      </c>
      <c r="B250" s="105">
        <f t="shared" si="90"/>
        <v>84605.481648239365</v>
      </c>
      <c r="C250" s="106">
        <f t="shared" si="81"/>
        <v>30835.486791802239</v>
      </c>
      <c r="D250" s="105">
        <f t="shared" si="84"/>
        <v>53769.99485643713</v>
      </c>
      <c r="E250" s="105">
        <f t="shared" si="85"/>
        <v>4012448.043622979</v>
      </c>
      <c r="L250" s="101">
        <f t="shared" si="91"/>
        <v>7.5833333333333334E-3</v>
      </c>
      <c r="M250" s="101">
        <f t="shared" si="92"/>
        <v>300</v>
      </c>
      <c r="N250" s="103">
        <f t="shared" si="86"/>
        <v>240</v>
      </c>
      <c r="O250" s="107">
        <f t="shared" si="87"/>
        <v>84605.481648239365</v>
      </c>
      <c r="P250" s="107">
        <f t="shared" si="88"/>
        <v>53365.307937907986</v>
      </c>
      <c r="Q250" s="107">
        <f t="shared" si="82"/>
        <v>53365.307937907986</v>
      </c>
      <c r="R250" s="107">
        <f t="shared" si="83"/>
        <v>4066218.0384794162</v>
      </c>
      <c r="S250" s="117"/>
      <c r="T250" s="117"/>
      <c r="U250" s="117"/>
      <c r="V250" s="117"/>
      <c r="W250" s="117"/>
      <c r="X250" s="117"/>
      <c r="Y250" s="117"/>
      <c r="Z250" s="117"/>
      <c r="AA250" s="117"/>
      <c r="AG250" s="112"/>
      <c r="AH250" s="112"/>
      <c r="AI250" s="112"/>
      <c r="AJ250" s="112"/>
      <c r="AK250" s="112"/>
      <c r="AL250" s="112"/>
      <c r="AM250" s="112"/>
      <c r="AN250" s="112"/>
      <c r="AO250" s="112"/>
      <c r="AP250" s="112"/>
      <c r="AQ250" s="112"/>
      <c r="AR250" s="112"/>
      <c r="AS250" s="110">
        <f t="shared" si="93"/>
        <v>60</v>
      </c>
      <c r="AT250" s="117">
        <f t="shared" si="94"/>
        <v>9266560.5274642017</v>
      </c>
      <c r="AU250" s="101" t="str">
        <f t="shared" si="89"/>
        <v/>
      </c>
    </row>
    <row r="251" spans="1:47">
      <c r="A251" s="101">
        <v>242</v>
      </c>
      <c r="B251" s="105">
        <f t="shared" si="90"/>
        <v>84605.481648239365</v>
      </c>
      <c r="C251" s="106">
        <f t="shared" si="81"/>
        <v>30427.730997474257</v>
      </c>
      <c r="D251" s="105">
        <f t="shared" si="84"/>
        <v>54177.750650765112</v>
      </c>
      <c r="E251" s="105">
        <f t="shared" si="85"/>
        <v>3958270.2929722141</v>
      </c>
      <c r="L251" s="101">
        <f t="shared" si="91"/>
        <v>7.5833333333333334E-3</v>
      </c>
      <c r="M251" s="101">
        <f t="shared" si="92"/>
        <v>300</v>
      </c>
      <c r="N251" s="103">
        <f t="shared" si="86"/>
        <v>241</v>
      </c>
      <c r="O251" s="107">
        <f t="shared" si="87"/>
        <v>84605.481648239365</v>
      </c>
      <c r="P251" s="107">
        <f t="shared" si="88"/>
        <v>53769.99485643713</v>
      </c>
      <c r="Q251" s="107">
        <f t="shared" si="82"/>
        <v>53769.99485643713</v>
      </c>
      <c r="R251" s="107">
        <f t="shared" si="83"/>
        <v>4012448.043622979</v>
      </c>
      <c r="S251" s="117"/>
      <c r="T251" s="117"/>
      <c r="U251" s="117"/>
      <c r="V251" s="117"/>
      <c r="W251" s="117"/>
      <c r="X251" s="117"/>
      <c r="Y251" s="117"/>
      <c r="Z251" s="117"/>
      <c r="AA251" s="117"/>
      <c r="AG251" s="112"/>
      <c r="AH251" s="112"/>
      <c r="AI251" s="112"/>
      <c r="AJ251" s="112"/>
      <c r="AK251" s="112"/>
      <c r="AL251" s="112"/>
      <c r="AM251" s="112"/>
      <c r="AN251" s="112"/>
      <c r="AO251" s="112"/>
      <c r="AP251" s="112"/>
      <c r="AQ251" s="112"/>
      <c r="AR251" s="112"/>
      <c r="AS251" s="110">
        <f t="shared" si="93"/>
        <v>59</v>
      </c>
      <c r="AT251" s="117">
        <f t="shared" si="94"/>
        <v>9266560.5274642017</v>
      </c>
      <c r="AU251" s="101" t="str">
        <f t="shared" si="89"/>
        <v/>
      </c>
    </row>
    <row r="252" spans="1:47">
      <c r="A252" s="101">
        <v>243</v>
      </c>
      <c r="B252" s="105">
        <f t="shared" si="90"/>
        <v>84605.481648239365</v>
      </c>
      <c r="C252" s="106">
        <f t="shared" si="81"/>
        <v>30016.883055039289</v>
      </c>
      <c r="D252" s="105">
        <f t="shared" si="84"/>
        <v>54588.598593200077</v>
      </c>
      <c r="E252" s="105">
        <f t="shared" si="85"/>
        <v>3903681.694379014</v>
      </c>
      <c r="L252" s="101">
        <f t="shared" si="91"/>
        <v>7.5833333333333334E-3</v>
      </c>
      <c r="M252" s="101">
        <f t="shared" si="92"/>
        <v>300</v>
      </c>
      <c r="N252" s="103">
        <f t="shared" si="86"/>
        <v>242</v>
      </c>
      <c r="O252" s="107">
        <f t="shared" si="87"/>
        <v>84605.481648239365</v>
      </c>
      <c r="P252" s="107">
        <f t="shared" si="88"/>
        <v>54177.750650765112</v>
      </c>
      <c r="Q252" s="107">
        <f t="shared" si="82"/>
        <v>54177.750650765112</v>
      </c>
      <c r="R252" s="107">
        <f t="shared" si="83"/>
        <v>3958270.2929722141</v>
      </c>
      <c r="S252" s="117"/>
      <c r="T252" s="117"/>
      <c r="U252" s="117"/>
      <c r="V252" s="117"/>
      <c r="W252" s="117"/>
      <c r="X252" s="117"/>
      <c r="Y252" s="117"/>
      <c r="Z252" s="117"/>
      <c r="AA252" s="117"/>
      <c r="AG252" s="112"/>
      <c r="AH252" s="112"/>
      <c r="AI252" s="112"/>
      <c r="AJ252" s="112"/>
      <c r="AK252" s="112"/>
      <c r="AL252" s="112"/>
      <c r="AM252" s="112"/>
      <c r="AN252" s="112"/>
      <c r="AO252" s="112"/>
      <c r="AP252" s="112"/>
      <c r="AQ252" s="112"/>
      <c r="AR252" s="112"/>
      <c r="AS252" s="110">
        <f t="shared" si="93"/>
        <v>58</v>
      </c>
      <c r="AT252" s="117">
        <f t="shared" si="94"/>
        <v>9266560.5274642017</v>
      </c>
      <c r="AU252" s="101" t="str">
        <f t="shared" si="89"/>
        <v/>
      </c>
    </row>
    <row r="253" spans="1:47">
      <c r="A253" s="101">
        <v>244</v>
      </c>
      <c r="B253" s="105">
        <f t="shared" si="90"/>
        <v>84605.481648239365</v>
      </c>
      <c r="C253" s="106">
        <f t="shared" si="81"/>
        <v>29602.919515707523</v>
      </c>
      <c r="D253" s="105">
        <f t="shared" si="84"/>
        <v>55002.562132531843</v>
      </c>
      <c r="E253" s="105">
        <f t="shared" si="85"/>
        <v>3848679.1322464822</v>
      </c>
      <c r="L253" s="101">
        <f t="shared" si="91"/>
        <v>7.5833333333333334E-3</v>
      </c>
      <c r="M253" s="101">
        <f t="shared" si="92"/>
        <v>300</v>
      </c>
      <c r="N253" s="103">
        <f t="shared" si="86"/>
        <v>243</v>
      </c>
      <c r="O253" s="107">
        <f t="shared" si="87"/>
        <v>84605.481648239365</v>
      </c>
      <c r="P253" s="107">
        <f t="shared" si="88"/>
        <v>54588.598593200077</v>
      </c>
      <c r="Q253" s="107">
        <f t="shared" si="82"/>
        <v>54588.598593200077</v>
      </c>
      <c r="R253" s="107">
        <f t="shared" si="83"/>
        <v>3903681.694379014</v>
      </c>
      <c r="S253" s="117"/>
      <c r="T253" s="117"/>
      <c r="U253" s="117"/>
      <c r="V253" s="117"/>
      <c r="W253" s="117"/>
      <c r="X253" s="117"/>
      <c r="Y253" s="117"/>
      <c r="Z253" s="117"/>
      <c r="AA253" s="117"/>
      <c r="AG253" s="112"/>
      <c r="AH253" s="112"/>
      <c r="AI253" s="112"/>
      <c r="AJ253" s="112"/>
      <c r="AK253" s="112"/>
      <c r="AL253" s="112"/>
      <c r="AM253" s="112"/>
      <c r="AN253" s="112"/>
      <c r="AO253" s="112"/>
      <c r="AP253" s="112"/>
      <c r="AQ253" s="112"/>
      <c r="AR253" s="112"/>
      <c r="AS253" s="110">
        <f t="shared" si="93"/>
        <v>57</v>
      </c>
      <c r="AT253" s="117">
        <f t="shared" si="94"/>
        <v>9266560.5274642017</v>
      </c>
      <c r="AU253" s="101" t="str">
        <f t="shared" si="89"/>
        <v/>
      </c>
    </row>
    <row r="254" spans="1:47">
      <c r="A254" s="101">
        <v>245</v>
      </c>
      <c r="B254" s="105">
        <f t="shared" si="90"/>
        <v>84605.481648239365</v>
      </c>
      <c r="C254" s="106">
        <f t="shared" si="81"/>
        <v>29185.816752869156</v>
      </c>
      <c r="D254" s="105">
        <f t="shared" si="84"/>
        <v>55419.66489537021</v>
      </c>
      <c r="E254" s="105">
        <f t="shared" si="85"/>
        <v>3793259.467351112</v>
      </c>
      <c r="L254" s="101">
        <f t="shared" si="91"/>
        <v>7.5833333333333334E-3</v>
      </c>
      <c r="M254" s="101">
        <f t="shared" si="92"/>
        <v>300</v>
      </c>
      <c r="N254" s="103">
        <f t="shared" si="86"/>
        <v>244</v>
      </c>
      <c r="O254" s="107">
        <f t="shared" si="87"/>
        <v>84605.481648239365</v>
      </c>
      <c r="P254" s="107">
        <f t="shared" si="88"/>
        <v>55002.562132531843</v>
      </c>
      <c r="Q254" s="107">
        <f t="shared" si="82"/>
        <v>55002.562132531843</v>
      </c>
      <c r="R254" s="107">
        <f t="shared" si="83"/>
        <v>3848679.1322464822</v>
      </c>
      <c r="S254" s="117"/>
      <c r="T254" s="117"/>
      <c r="U254" s="117"/>
      <c r="V254" s="117"/>
      <c r="W254" s="117"/>
      <c r="X254" s="117"/>
      <c r="Y254" s="117"/>
      <c r="Z254" s="117"/>
      <c r="AA254" s="117"/>
      <c r="AG254" s="112"/>
      <c r="AH254" s="112"/>
      <c r="AI254" s="112"/>
      <c r="AJ254" s="112"/>
      <c r="AK254" s="112"/>
      <c r="AL254" s="112"/>
      <c r="AM254" s="112"/>
      <c r="AN254" s="112"/>
      <c r="AO254" s="112"/>
      <c r="AP254" s="112"/>
      <c r="AQ254" s="112"/>
      <c r="AR254" s="112"/>
      <c r="AS254" s="110">
        <f t="shared" si="93"/>
        <v>56</v>
      </c>
      <c r="AT254" s="117">
        <f t="shared" si="94"/>
        <v>9266560.5274642017</v>
      </c>
      <c r="AU254" s="101" t="str">
        <f t="shared" si="89"/>
        <v/>
      </c>
    </row>
    <row r="255" spans="1:47">
      <c r="A255" s="101">
        <v>246</v>
      </c>
      <c r="B255" s="105">
        <f t="shared" si="90"/>
        <v>84605.481648239365</v>
      </c>
      <c r="C255" s="106">
        <f t="shared" si="81"/>
        <v>28765.550960745932</v>
      </c>
      <c r="D255" s="105">
        <f t="shared" si="84"/>
        <v>55839.930687493434</v>
      </c>
      <c r="E255" s="105">
        <f t="shared" si="85"/>
        <v>3737419.5366636184</v>
      </c>
      <c r="L255" s="101">
        <f t="shared" si="91"/>
        <v>7.5833333333333334E-3</v>
      </c>
      <c r="M255" s="101">
        <f t="shared" si="92"/>
        <v>300</v>
      </c>
      <c r="N255" s="103">
        <f t="shared" si="86"/>
        <v>245</v>
      </c>
      <c r="O255" s="107">
        <f t="shared" si="87"/>
        <v>84605.481648239365</v>
      </c>
      <c r="P255" s="107">
        <f t="shared" si="88"/>
        <v>55419.66489537021</v>
      </c>
      <c r="Q255" s="107">
        <f t="shared" si="82"/>
        <v>55419.66489537021</v>
      </c>
      <c r="R255" s="107">
        <f t="shared" si="83"/>
        <v>3793259.467351112</v>
      </c>
      <c r="S255" s="117"/>
      <c r="T255" s="117"/>
      <c r="U255" s="117"/>
      <c r="V255" s="117"/>
      <c r="W255" s="117"/>
      <c r="X255" s="117"/>
      <c r="Y255" s="117"/>
      <c r="Z255" s="117"/>
      <c r="AA255" s="117"/>
      <c r="AG255" s="112"/>
      <c r="AH255" s="112"/>
      <c r="AI255" s="112"/>
      <c r="AJ255" s="112"/>
      <c r="AK255" s="112"/>
      <c r="AL255" s="112"/>
      <c r="AM255" s="112"/>
      <c r="AN255" s="112"/>
      <c r="AO255" s="112"/>
      <c r="AP255" s="112"/>
      <c r="AQ255" s="112"/>
      <c r="AR255" s="112"/>
      <c r="AS255" s="110">
        <f t="shared" si="93"/>
        <v>55</v>
      </c>
      <c r="AT255" s="117">
        <f t="shared" si="94"/>
        <v>9266560.5274642017</v>
      </c>
      <c r="AU255" s="101" t="str">
        <f t="shared" si="89"/>
        <v/>
      </c>
    </row>
    <row r="256" spans="1:47">
      <c r="A256" s="101">
        <v>247</v>
      </c>
      <c r="B256" s="105">
        <f t="shared" si="90"/>
        <v>84605.481648239365</v>
      </c>
      <c r="C256" s="106">
        <f t="shared" si="81"/>
        <v>28342.098153032439</v>
      </c>
      <c r="D256" s="105">
        <f t="shared" si="84"/>
        <v>56263.38349520693</v>
      </c>
      <c r="E256" s="105">
        <f t="shared" si="85"/>
        <v>3681156.1531684115</v>
      </c>
      <c r="L256" s="101">
        <f t="shared" si="91"/>
        <v>7.5833333333333334E-3</v>
      </c>
      <c r="M256" s="101">
        <f t="shared" si="92"/>
        <v>300</v>
      </c>
      <c r="N256" s="103">
        <f t="shared" si="86"/>
        <v>246</v>
      </c>
      <c r="O256" s="107">
        <f t="shared" si="87"/>
        <v>84605.481648239365</v>
      </c>
      <c r="P256" s="107">
        <f t="shared" si="88"/>
        <v>55839.930687493434</v>
      </c>
      <c r="Q256" s="107">
        <f t="shared" si="82"/>
        <v>55839.930687493434</v>
      </c>
      <c r="R256" s="107">
        <f t="shared" si="83"/>
        <v>3737419.5366636184</v>
      </c>
      <c r="S256" s="117"/>
      <c r="T256" s="117"/>
      <c r="U256" s="117"/>
      <c r="V256" s="117"/>
      <c r="W256" s="117"/>
      <c r="X256" s="117"/>
      <c r="Y256" s="117"/>
      <c r="Z256" s="117"/>
      <c r="AA256" s="117"/>
      <c r="AG256" s="112"/>
      <c r="AH256" s="112"/>
      <c r="AI256" s="112"/>
      <c r="AJ256" s="112"/>
      <c r="AK256" s="112"/>
      <c r="AL256" s="112"/>
      <c r="AM256" s="112"/>
      <c r="AN256" s="112"/>
      <c r="AO256" s="112"/>
      <c r="AP256" s="112"/>
      <c r="AQ256" s="112"/>
      <c r="AR256" s="112"/>
      <c r="AS256" s="110">
        <f t="shared" si="93"/>
        <v>54</v>
      </c>
      <c r="AT256" s="117">
        <f t="shared" si="94"/>
        <v>9266560.5274642017</v>
      </c>
      <c r="AU256" s="101" t="str">
        <f t="shared" si="89"/>
        <v/>
      </c>
    </row>
    <row r="257" spans="1:47">
      <c r="A257" s="101">
        <v>248</v>
      </c>
      <c r="B257" s="105">
        <f t="shared" si="90"/>
        <v>84605.481648239365</v>
      </c>
      <c r="C257" s="106">
        <f t="shared" si="81"/>
        <v>27915.434161527122</v>
      </c>
      <c r="D257" s="105">
        <f t="shared" si="84"/>
        <v>56690.047486712239</v>
      </c>
      <c r="E257" s="105">
        <f t="shared" si="85"/>
        <v>3624466.1056816992</v>
      </c>
      <c r="L257" s="101">
        <f t="shared" si="91"/>
        <v>7.5833333333333334E-3</v>
      </c>
      <c r="M257" s="101">
        <f t="shared" si="92"/>
        <v>300</v>
      </c>
      <c r="N257" s="103">
        <f t="shared" si="86"/>
        <v>247</v>
      </c>
      <c r="O257" s="107">
        <f t="shared" si="87"/>
        <v>84605.481648239365</v>
      </c>
      <c r="P257" s="107">
        <f t="shared" si="88"/>
        <v>56263.38349520693</v>
      </c>
      <c r="Q257" s="107">
        <f t="shared" si="82"/>
        <v>56263.38349520693</v>
      </c>
      <c r="R257" s="107">
        <f t="shared" si="83"/>
        <v>3681156.1531684115</v>
      </c>
      <c r="S257" s="117"/>
      <c r="T257" s="117"/>
      <c r="U257" s="117"/>
      <c r="V257" s="117"/>
      <c r="W257" s="117"/>
      <c r="X257" s="117"/>
      <c r="Y257" s="117"/>
      <c r="Z257" s="117"/>
      <c r="AA257" s="117"/>
      <c r="AG257" s="112"/>
      <c r="AH257" s="112"/>
      <c r="AI257" s="112"/>
      <c r="AJ257" s="112"/>
      <c r="AK257" s="112"/>
      <c r="AL257" s="112"/>
      <c r="AM257" s="112"/>
      <c r="AN257" s="112"/>
      <c r="AO257" s="112"/>
      <c r="AP257" s="112"/>
      <c r="AQ257" s="112"/>
      <c r="AR257" s="112"/>
      <c r="AS257" s="110">
        <f t="shared" si="93"/>
        <v>53</v>
      </c>
      <c r="AT257" s="117">
        <f t="shared" si="94"/>
        <v>9266560.5274642017</v>
      </c>
      <c r="AU257" s="101" t="str">
        <f t="shared" si="89"/>
        <v/>
      </c>
    </row>
    <row r="258" spans="1:47">
      <c r="A258" s="101">
        <v>249</v>
      </c>
      <c r="B258" s="105">
        <f t="shared" si="90"/>
        <v>84605.481648239365</v>
      </c>
      <c r="C258" s="106">
        <f t="shared" si="81"/>
        <v>27485.534634752887</v>
      </c>
      <c r="D258" s="105">
        <f t="shared" si="84"/>
        <v>57119.947013486482</v>
      </c>
      <c r="E258" s="105">
        <f t="shared" si="85"/>
        <v>3567346.1586682126</v>
      </c>
      <c r="L258" s="101">
        <f t="shared" si="91"/>
        <v>7.5833333333333334E-3</v>
      </c>
      <c r="M258" s="101">
        <f t="shared" si="92"/>
        <v>300</v>
      </c>
      <c r="N258" s="103">
        <f t="shared" si="86"/>
        <v>248</v>
      </c>
      <c r="O258" s="107">
        <f t="shared" si="87"/>
        <v>84605.481648239365</v>
      </c>
      <c r="P258" s="107">
        <f t="shared" si="88"/>
        <v>56690.047486712239</v>
      </c>
      <c r="Q258" s="107">
        <f t="shared" si="82"/>
        <v>56690.047486712239</v>
      </c>
      <c r="R258" s="107">
        <f t="shared" si="83"/>
        <v>3624466.1056816992</v>
      </c>
      <c r="S258" s="117"/>
      <c r="T258" s="117"/>
      <c r="U258" s="117"/>
      <c r="V258" s="117"/>
      <c r="W258" s="117"/>
      <c r="X258" s="117"/>
      <c r="Y258" s="117"/>
      <c r="Z258" s="117"/>
      <c r="AA258" s="117"/>
      <c r="AG258" s="112"/>
      <c r="AH258" s="112"/>
      <c r="AI258" s="112"/>
      <c r="AJ258" s="112"/>
      <c r="AK258" s="112"/>
      <c r="AL258" s="112"/>
      <c r="AM258" s="112"/>
      <c r="AN258" s="112"/>
      <c r="AO258" s="112"/>
      <c r="AP258" s="112"/>
      <c r="AQ258" s="112"/>
      <c r="AR258" s="112"/>
      <c r="AS258" s="110">
        <f t="shared" si="93"/>
        <v>52</v>
      </c>
      <c r="AT258" s="117">
        <f t="shared" si="94"/>
        <v>9266560.5274642017</v>
      </c>
      <c r="AU258" s="101" t="str">
        <f t="shared" si="89"/>
        <v/>
      </c>
    </row>
    <row r="259" spans="1:47">
      <c r="A259" s="101">
        <v>250</v>
      </c>
      <c r="B259" s="105">
        <f t="shared" si="90"/>
        <v>84605.481648239365</v>
      </c>
      <c r="C259" s="106">
        <f t="shared" si="81"/>
        <v>27052.375036567279</v>
      </c>
      <c r="D259" s="105">
        <f t="shared" si="84"/>
        <v>57553.10661167209</v>
      </c>
      <c r="E259" s="105">
        <f t="shared" si="85"/>
        <v>3509793.0520565407</v>
      </c>
      <c r="L259" s="101">
        <f t="shared" si="91"/>
        <v>7.5833333333333334E-3</v>
      </c>
      <c r="M259" s="101">
        <f t="shared" si="92"/>
        <v>300</v>
      </c>
      <c r="N259" s="103">
        <f t="shared" si="86"/>
        <v>249</v>
      </c>
      <c r="O259" s="107">
        <f t="shared" si="87"/>
        <v>84605.481648239365</v>
      </c>
      <c r="P259" s="107">
        <f t="shared" si="88"/>
        <v>57119.947013486482</v>
      </c>
      <c r="Q259" s="107">
        <f t="shared" si="82"/>
        <v>57119.947013486482</v>
      </c>
      <c r="R259" s="107">
        <f t="shared" si="83"/>
        <v>3567346.1586682126</v>
      </c>
      <c r="S259" s="117"/>
      <c r="T259" s="117"/>
      <c r="U259" s="117"/>
      <c r="V259" s="117"/>
      <c r="W259" s="117"/>
      <c r="X259" s="117"/>
      <c r="Y259" s="117"/>
      <c r="Z259" s="117"/>
      <c r="AA259" s="117"/>
      <c r="AG259" s="112"/>
      <c r="AH259" s="112"/>
      <c r="AI259" s="112"/>
      <c r="AJ259" s="112"/>
      <c r="AK259" s="112"/>
      <c r="AL259" s="112"/>
      <c r="AM259" s="112"/>
      <c r="AN259" s="112"/>
      <c r="AO259" s="112"/>
      <c r="AP259" s="112"/>
      <c r="AQ259" s="112"/>
      <c r="AR259" s="112"/>
      <c r="AS259" s="110">
        <f t="shared" si="93"/>
        <v>51</v>
      </c>
      <c r="AT259" s="117">
        <f t="shared" si="94"/>
        <v>9266560.5274642017</v>
      </c>
      <c r="AU259" s="101" t="str">
        <f t="shared" si="89"/>
        <v/>
      </c>
    </row>
    <row r="260" spans="1:47">
      <c r="A260" s="101">
        <v>251</v>
      </c>
      <c r="B260" s="105">
        <f t="shared" si="90"/>
        <v>84605.481648239365</v>
      </c>
      <c r="C260" s="106">
        <f t="shared" si="81"/>
        <v>26615.930644762102</v>
      </c>
      <c r="D260" s="105">
        <f t="shared" si="84"/>
        <v>57989.55100347726</v>
      </c>
      <c r="E260" s="105">
        <f t="shared" si="85"/>
        <v>3451803.5010530637</v>
      </c>
      <c r="L260" s="101">
        <f t="shared" si="91"/>
        <v>7.5833333333333334E-3</v>
      </c>
      <c r="M260" s="101">
        <f t="shared" si="92"/>
        <v>300</v>
      </c>
      <c r="N260" s="103">
        <f t="shared" si="86"/>
        <v>250</v>
      </c>
      <c r="O260" s="107">
        <f t="shared" si="87"/>
        <v>84605.481648239365</v>
      </c>
      <c r="P260" s="107">
        <f t="shared" si="88"/>
        <v>57553.10661167209</v>
      </c>
      <c r="Q260" s="107">
        <f t="shared" si="82"/>
        <v>57553.10661167209</v>
      </c>
      <c r="R260" s="107">
        <f t="shared" si="83"/>
        <v>3509793.0520565407</v>
      </c>
      <c r="S260" s="117"/>
      <c r="T260" s="117"/>
      <c r="U260" s="117"/>
      <c r="V260" s="117"/>
      <c r="W260" s="117"/>
      <c r="X260" s="117"/>
      <c r="Y260" s="117"/>
      <c r="Z260" s="117"/>
      <c r="AA260" s="117"/>
      <c r="AG260" s="112"/>
      <c r="AH260" s="112"/>
      <c r="AI260" s="112"/>
      <c r="AJ260" s="112"/>
      <c r="AK260" s="112"/>
      <c r="AL260" s="112"/>
      <c r="AM260" s="112"/>
      <c r="AN260" s="112"/>
      <c r="AO260" s="112"/>
      <c r="AP260" s="112"/>
      <c r="AQ260" s="112"/>
      <c r="AR260" s="112"/>
      <c r="AS260" s="110">
        <f t="shared" si="93"/>
        <v>50</v>
      </c>
      <c r="AT260" s="117">
        <f t="shared" si="94"/>
        <v>9266560.5274642017</v>
      </c>
      <c r="AU260" s="101" t="str">
        <f t="shared" si="89"/>
        <v/>
      </c>
    </row>
    <row r="261" spans="1:47">
      <c r="A261" s="101">
        <v>252</v>
      </c>
      <c r="B261" s="105">
        <f t="shared" si="90"/>
        <v>84605.481648239365</v>
      </c>
      <c r="C261" s="106">
        <f t="shared" si="81"/>
        <v>26176.176549652399</v>
      </c>
      <c r="D261" s="105">
        <f t="shared" si="84"/>
        <v>58429.305098586963</v>
      </c>
      <c r="E261" s="105">
        <f t="shared" si="85"/>
        <v>3393374.1959544765</v>
      </c>
      <c r="L261" s="101">
        <f t="shared" si="91"/>
        <v>7.5833333333333334E-3</v>
      </c>
      <c r="M261" s="101">
        <f t="shared" si="92"/>
        <v>300</v>
      </c>
      <c r="N261" s="103">
        <f t="shared" si="86"/>
        <v>251</v>
      </c>
      <c r="O261" s="107">
        <f t="shared" si="87"/>
        <v>84605.481648239365</v>
      </c>
      <c r="P261" s="107">
        <f t="shared" si="88"/>
        <v>57989.55100347726</v>
      </c>
      <c r="Q261" s="107">
        <f t="shared" si="82"/>
        <v>57989.55100347726</v>
      </c>
      <c r="R261" s="107">
        <f t="shared" si="83"/>
        <v>3451803.5010530637</v>
      </c>
      <c r="S261" s="117"/>
      <c r="T261" s="117"/>
      <c r="U261" s="117"/>
      <c r="V261" s="117"/>
      <c r="W261" s="117"/>
      <c r="X261" s="117"/>
      <c r="Y261" s="117"/>
      <c r="Z261" s="117"/>
      <c r="AA261" s="117"/>
      <c r="AG261" s="112"/>
      <c r="AH261" s="112"/>
      <c r="AI261" s="112"/>
      <c r="AJ261" s="112"/>
      <c r="AK261" s="112"/>
      <c r="AL261" s="112"/>
      <c r="AM261" s="112"/>
      <c r="AN261" s="112"/>
      <c r="AO261" s="112"/>
      <c r="AP261" s="112"/>
      <c r="AQ261" s="112"/>
      <c r="AR261" s="112"/>
      <c r="AS261" s="110">
        <f t="shared" si="93"/>
        <v>49</v>
      </c>
      <c r="AT261" s="117">
        <f t="shared" si="94"/>
        <v>9266560.5274642017</v>
      </c>
      <c r="AU261" s="101" t="str">
        <f t="shared" si="89"/>
        <v/>
      </c>
    </row>
    <row r="262" spans="1:47">
      <c r="A262" s="101">
        <v>253</v>
      </c>
      <c r="B262" s="105">
        <f t="shared" si="90"/>
        <v>84605.481648239365</v>
      </c>
      <c r="C262" s="106">
        <f t="shared" si="81"/>
        <v>25733.08765265478</v>
      </c>
      <c r="D262" s="105">
        <f t="shared" si="84"/>
        <v>58872.393995584585</v>
      </c>
      <c r="E262" s="105">
        <f t="shared" si="85"/>
        <v>3334501.801958892</v>
      </c>
      <c r="L262" s="101">
        <f t="shared" si="91"/>
        <v>7.5833333333333334E-3</v>
      </c>
      <c r="M262" s="101">
        <f t="shared" si="92"/>
        <v>300</v>
      </c>
      <c r="N262" s="103">
        <f t="shared" si="86"/>
        <v>252</v>
      </c>
      <c r="O262" s="107">
        <f t="shared" si="87"/>
        <v>84605.481648239365</v>
      </c>
      <c r="P262" s="107">
        <f t="shared" si="88"/>
        <v>58429.305098586963</v>
      </c>
      <c r="Q262" s="107">
        <f t="shared" si="82"/>
        <v>58429.305098586963</v>
      </c>
      <c r="R262" s="107">
        <f t="shared" si="83"/>
        <v>3393374.1959544765</v>
      </c>
      <c r="S262" s="117"/>
      <c r="T262" s="117"/>
      <c r="U262" s="117"/>
      <c r="V262" s="117"/>
      <c r="W262" s="117"/>
      <c r="X262" s="117"/>
      <c r="Y262" s="117"/>
      <c r="Z262" s="117"/>
      <c r="AA262" s="117"/>
      <c r="AG262" s="112"/>
      <c r="AH262" s="112"/>
      <c r="AI262" s="112"/>
      <c r="AJ262" s="112"/>
      <c r="AK262" s="112"/>
      <c r="AL262" s="112"/>
      <c r="AM262" s="112"/>
      <c r="AN262" s="112"/>
      <c r="AO262" s="112"/>
      <c r="AP262" s="112"/>
      <c r="AQ262" s="112"/>
      <c r="AR262" s="112"/>
      <c r="AS262" s="110">
        <f t="shared" si="93"/>
        <v>48</v>
      </c>
      <c r="AT262" s="117">
        <f t="shared" si="94"/>
        <v>9266560.5274642017</v>
      </c>
      <c r="AU262" s="101" t="str">
        <f t="shared" si="89"/>
        <v/>
      </c>
    </row>
    <row r="263" spans="1:47">
      <c r="A263" s="101">
        <v>254</v>
      </c>
      <c r="B263" s="105">
        <f t="shared" si="90"/>
        <v>84605.481648239365</v>
      </c>
      <c r="C263" s="106">
        <f t="shared" si="81"/>
        <v>25286.638664854931</v>
      </c>
      <c r="D263" s="105">
        <f t="shared" si="84"/>
        <v>59318.842983384435</v>
      </c>
      <c r="E263" s="105">
        <f t="shared" si="85"/>
        <v>3275182.9589755074</v>
      </c>
      <c r="L263" s="101">
        <f t="shared" si="91"/>
        <v>7.5833333333333334E-3</v>
      </c>
      <c r="M263" s="101">
        <f t="shared" si="92"/>
        <v>300</v>
      </c>
      <c r="N263" s="103">
        <f t="shared" si="86"/>
        <v>253</v>
      </c>
      <c r="O263" s="107">
        <f t="shared" si="87"/>
        <v>84605.481648239365</v>
      </c>
      <c r="P263" s="107">
        <f t="shared" si="88"/>
        <v>58872.393995584585</v>
      </c>
      <c r="Q263" s="107">
        <f t="shared" si="82"/>
        <v>58872.393995584585</v>
      </c>
      <c r="R263" s="107">
        <f t="shared" si="83"/>
        <v>3334501.801958892</v>
      </c>
      <c r="S263" s="117"/>
      <c r="T263" s="117"/>
      <c r="U263" s="117"/>
      <c r="V263" s="117"/>
      <c r="W263" s="117"/>
      <c r="X263" s="117"/>
      <c r="Y263" s="117"/>
      <c r="Z263" s="117"/>
      <c r="AA263" s="117"/>
      <c r="AG263" s="112"/>
      <c r="AH263" s="112"/>
      <c r="AI263" s="112"/>
      <c r="AJ263" s="112"/>
      <c r="AK263" s="112"/>
      <c r="AL263" s="112"/>
      <c r="AM263" s="112"/>
      <c r="AN263" s="112"/>
      <c r="AO263" s="112"/>
      <c r="AP263" s="112"/>
      <c r="AQ263" s="112"/>
      <c r="AR263" s="112"/>
      <c r="AS263" s="110">
        <f t="shared" si="93"/>
        <v>47</v>
      </c>
      <c r="AT263" s="117">
        <f t="shared" si="94"/>
        <v>9266560.5274642017</v>
      </c>
      <c r="AU263" s="101" t="str">
        <f t="shared" si="89"/>
        <v/>
      </c>
    </row>
    <row r="264" spans="1:47">
      <c r="A264" s="101">
        <v>255</v>
      </c>
      <c r="B264" s="105">
        <f t="shared" si="90"/>
        <v>84605.481648239365</v>
      </c>
      <c r="C264" s="106">
        <f t="shared" si="81"/>
        <v>24836.804105564264</v>
      </c>
      <c r="D264" s="105">
        <f t="shared" si="84"/>
        <v>59768.677542675097</v>
      </c>
      <c r="E264" s="105">
        <f t="shared" si="85"/>
        <v>3215414.2814328321</v>
      </c>
      <c r="L264" s="101">
        <f t="shared" si="91"/>
        <v>7.5833333333333334E-3</v>
      </c>
      <c r="M264" s="101">
        <f t="shared" si="92"/>
        <v>300</v>
      </c>
      <c r="N264" s="103">
        <f t="shared" si="86"/>
        <v>254</v>
      </c>
      <c r="O264" s="107">
        <f t="shared" si="87"/>
        <v>84605.481648239365</v>
      </c>
      <c r="P264" s="107">
        <f t="shared" si="88"/>
        <v>59318.842983384435</v>
      </c>
      <c r="Q264" s="107">
        <f t="shared" si="82"/>
        <v>59318.842983384435</v>
      </c>
      <c r="R264" s="107">
        <f t="shared" si="83"/>
        <v>3275182.9589755074</v>
      </c>
      <c r="S264" s="117"/>
      <c r="T264" s="117"/>
      <c r="U264" s="117"/>
      <c r="V264" s="117"/>
      <c r="W264" s="117"/>
      <c r="X264" s="117"/>
      <c r="Y264" s="117"/>
      <c r="Z264" s="117"/>
      <c r="AA264" s="117"/>
      <c r="AG264" s="112"/>
      <c r="AH264" s="112"/>
      <c r="AI264" s="112"/>
      <c r="AJ264" s="112"/>
      <c r="AK264" s="112"/>
      <c r="AL264" s="112"/>
      <c r="AM264" s="112"/>
      <c r="AN264" s="112"/>
      <c r="AO264" s="112"/>
      <c r="AP264" s="112"/>
      <c r="AQ264" s="112"/>
      <c r="AR264" s="112"/>
      <c r="AS264" s="110">
        <f t="shared" si="93"/>
        <v>46</v>
      </c>
      <c r="AT264" s="117">
        <f t="shared" si="94"/>
        <v>9266560.5274642017</v>
      </c>
      <c r="AU264" s="101" t="str">
        <f t="shared" si="89"/>
        <v/>
      </c>
    </row>
    <row r="265" spans="1:47">
      <c r="A265" s="101">
        <v>256</v>
      </c>
      <c r="B265" s="105">
        <f t="shared" si="90"/>
        <v>84605.481648239365</v>
      </c>
      <c r="C265" s="106">
        <f t="shared" si="81"/>
        <v>24383.558300865643</v>
      </c>
      <c r="D265" s="105">
        <f t="shared" si="84"/>
        <v>60221.923347373726</v>
      </c>
      <c r="E265" s="105">
        <f t="shared" si="85"/>
        <v>3155192.3580854582</v>
      </c>
      <c r="L265" s="101">
        <f t="shared" si="91"/>
        <v>7.5833333333333334E-3</v>
      </c>
      <c r="M265" s="101">
        <f t="shared" si="92"/>
        <v>300</v>
      </c>
      <c r="N265" s="103">
        <f t="shared" si="86"/>
        <v>255</v>
      </c>
      <c r="O265" s="107">
        <f t="shared" si="87"/>
        <v>84605.481648239365</v>
      </c>
      <c r="P265" s="107">
        <f t="shared" si="88"/>
        <v>59768.677542675097</v>
      </c>
      <c r="Q265" s="107">
        <f t="shared" si="82"/>
        <v>59768.677542675097</v>
      </c>
      <c r="R265" s="107">
        <f t="shared" si="83"/>
        <v>3215414.2814328321</v>
      </c>
      <c r="S265" s="117"/>
      <c r="T265" s="117"/>
      <c r="U265" s="117"/>
      <c r="V265" s="117"/>
      <c r="W265" s="117"/>
      <c r="X265" s="117"/>
      <c r="Y265" s="117"/>
      <c r="Z265" s="117"/>
      <c r="AA265" s="117"/>
      <c r="AG265" s="112"/>
      <c r="AH265" s="112"/>
      <c r="AI265" s="112"/>
      <c r="AJ265" s="112"/>
      <c r="AK265" s="112"/>
      <c r="AL265" s="112"/>
      <c r="AM265" s="112"/>
      <c r="AN265" s="112"/>
      <c r="AO265" s="112"/>
      <c r="AP265" s="112"/>
      <c r="AQ265" s="112"/>
      <c r="AR265" s="112"/>
      <c r="AS265" s="110">
        <f t="shared" si="93"/>
        <v>45</v>
      </c>
      <c r="AT265" s="117">
        <f t="shared" si="94"/>
        <v>9266560.5274642017</v>
      </c>
      <c r="AU265" s="101" t="str">
        <f t="shared" si="89"/>
        <v/>
      </c>
    </row>
    <row r="266" spans="1:47">
      <c r="A266" s="101">
        <v>257</v>
      </c>
      <c r="B266" s="105">
        <f t="shared" si="90"/>
        <v>84605.481648239365</v>
      </c>
      <c r="C266" s="106">
        <f t="shared" ref="C266:C309" si="95">E265*L266</f>
        <v>23926.875382148057</v>
      </c>
      <c r="D266" s="105">
        <f t="shared" si="84"/>
        <v>60678.606266091308</v>
      </c>
      <c r="E266" s="105">
        <f t="shared" si="85"/>
        <v>3094513.7518193671</v>
      </c>
      <c r="L266" s="101">
        <f t="shared" si="91"/>
        <v>7.5833333333333334E-3</v>
      </c>
      <c r="M266" s="101">
        <f t="shared" si="92"/>
        <v>300</v>
      </c>
      <c r="N266" s="103">
        <f t="shared" si="86"/>
        <v>256</v>
      </c>
      <c r="O266" s="107">
        <f t="shared" si="87"/>
        <v>84605.481648239365</v>
      </c>
      <c r="P266" s="107">
        <f t="shared" si="88"/>
        <v>60221.923347373726</v>
      </c>
      <c r="Q266" s="107">
        <f t="shared" ref="Q266:Q309" si="96">IF(A265&gt;M266,"",D265)</f>
        <v>60221.923347373726</v>
      </c>
      <c r="R266" s="107">
        <f t="shared" ref="R266:R310" si="97">IF(A265&gt;M266,"",E265)</f>
        <v>3155192.3580854582</v>
      </c>
      <c r="S266" s="117"/>
      <c r="T266" s="117"/>
      <c r="U266" s="117"/>
      <c r="V266" s="117"/>
      <c r="W266" s="117"/>
      <c r="X266" s="117"/>
      <c r="Y266" s="117"/>
      <c r="Z266" s="117"/>
      <c r="AA266" s="117"/>
      <c r="AG266" s="112"/>
      <c r="AH266" s="112"/>
      <c r="AI266" s="112"/>
      <c r="AJ266" s="112"/>
      <c r="AK266" s="112"/>
      <c r="AL266" s="112"/>
      <c r="AM266" s="112"/>
      <c r="AN266" s="112"/>
      <c r="AO266" s="112"/>
      <c r="AP266" s="112"/>
      <c r="AQ266" s="112"/>
      <c r="AR266" s="112"/>
      <c r="AS266" s="110">
        <f t="shared" si="93"/>
        <v>44</v>
      </c>
      <c r="AT266" s="117">
        <f t="shared" si="94"/>
        <v>9266560.5274642017</v>
      </c>
      <c r="AU266" s="101" t="str">
        <f t="shared" si="89"/>
        <v/>
      </c>
    </row>
    <row r="267" spans="1:47">
      <c r="A267" s="101">
        <v>258</v>
      </c>
      <c r="B267" s="105">
        <f t="shared" si="90"/>
        <v>84605.481648239365</v>
      </c>
      <c r="C267" s="106">
        <f t="shared" si="95"/>
        <v>23466.729284630201</v>
      </c>
      <c r="D267" s="105">
        <f t="shared" ref="D267:D309" si="98">B267-C267</f>
        <v>61138.752363609165</v>
      </c>
      <c r="E267" s="105">
        <f t="shared" ref="E267:E309" si="99">E266-D267</f>
        <v>3033374.9994557579</v>
      </c>
      <c r="L267" s="101">
        <f t="shared" si="91"/>
        <v>7.5833333333333334E-3</v>
      </c>
      <c r="M267" s="101">
        <f t="shared" si="92"/>
        <v>300</v>
      </c>
      <c r="N267" s="103">
        <f t="shared" ref="N267:N310" si="100">IF(A266&gt;M267,"",A266)</f>
        <v>257</v>
      </c>
      <c r="O267" s="107">
        <f t="shared" ref="O267:O310" si="101">IF(A266&gt;M267,"",B266)</f>
        <v>84605.481648239365</v>
      </c>
      <c r="P267" s="107">
        <f t="shared" ref="P267:P310" si="102">IF(A266&gt;M267,"",D266)</f>
        <v>60678.606266091308</v>
      </c>
      <c r="Q267" s="107">
        <f t="shared" si="96"/>
        <v>60678.606266091308</v>
      </c>
      <c r="R267" s="107">
        <f t="shared" si="97"/>
        <v>3094513.7518193671</v>
      </c>
      <c r="S267" s="117"/>
      <c r="T267" s="117"/>
      <c r="U267" s="117"/>
      <c r="V267" s="117"/>
      <c r="W267" s="117"/>
      <c r="X267" s="117"/>
      <c r="Y267" s="117"/>
      <c r="Z267" s="117"/>
      <c r="AA267" s="117"/>
      <c r="AG267" s="112"/>
      <c r="AH267" s="112"/>
      <c r="AI267" s="112"/>
      <c r="AJ267" s="112"/>
      <c r="AK267" s="112"/>
      <c r="AL267" s="112"/>
      <c r="AM267" s="112"/>
      <c r="AN267" s="112"/>
      <c r="AO267" s="112"/>
      <c r="AP267" s="112"/>
      <c r="AQ267" s="112"/>
      <c r="AR267" s="112"/>
      <c r="AS267" s="110">
        <f t="shared" si="93"/>
        <v>43</v>
      </c>
      <c r="AT267" s="117">
        <f t="shared" si="94"/>
        <v>9266560.5274642017</v>
      </c>
      <c r="AU267" s="101" t="str">
        <f t="shared" ref="AU267:AU310" si="103">IF(AT267=R267,N267,"")</f>
        <v/>
      </c>
    </row>
    <row r="268" spans="1:47">
      <c r="A268" s="101">
        <v>259</v>
      </c>
      <c r="B268" s="105">
        <f t="shared" ref="B268:B309" si="104">B267</f>
        <v>84605.481648239365</v>
      </c>
      <c r="C268" s="106">
        <f t="shared" si="95"/>
        <v>23003.093745872829</v>
      </c>
      <c r="D268" s="105">
        <f t="shared" si="98"/>
        <v>61602.387902366536</v>
      </c>
      <c r="E268" s="105">
        <f t="shared" si="99"/>
        <v>2971772.6115533914</v>
      </c>
      <c r="L268" s="101">
        <f t="shared" ref="L268:L309" si="105">L267</f>
        <v>7.5833333333333334E-3</v>
      </c>
      <c r="M268" s="101">
        <f t="shared" ref="M268:M310" si="106">M267</f>
        <v>300</v>
      </c>
      <c r="N268" s="103">
        <f t="shared" si="100"/>
        <v>258</v>
      </c>
      <c r="O268" s="107">
        <f t="shared" si="101"/>
        <v>84605.481648239365</v>
      </c>
      <c r="P268" s="107">
        <f t="shared" si="102"/>
        <v>61138.752363609165</v>
      </c>
      <c r="Q268" s="107">
        <f t="shared" si="96"/>
        <v>61138.752363609165</v>
      </c>
      <c r="R268" s="107">
        <f t="shared" si="97"/>
        <v>3033374.9994557579</v>
      </c>
      <c r="S268" s="117"/>
      <c r="T268" s="117"/>
      <c r="U268" s="117"/>
      <c r="V268" s="117"/>
      <c r="W268" s="117"/>
      <c r="X268" s="117"/>
      <c r="Y268" s="117"/>
      <c r="Z268" s="117"/>
      <c r="AA268" s="117"/>
      <c r="AG268" s="112"/>
      <c r="AH268" s="112"/>
      <c r="AI268" s="112"/>
      <c r="AJ268" s="112"/>
      <c r="AK268" s="112"/>
      <c r="AL268" s="112"/>
      <c r="AM268" s="112"/>
      <c r="AN268" s="112"/>
      <c r="AO268" s="112"/>
      <c r="AP268" s="112"/>
      <c r="AQ268" s="112"/>
      <c r="AR268" s="112"/>
      <c r="AS268" s="110">
        <f t="shared" ref="AS268:AS310" si="107">AS267-1</f>
        <v>42</v>
      </c>
      <c r="AT268" s="117">
        <f t="shared" si="94"/>
        <v>9266560.5274642017</v>
      </c>
      <c r="AU268" s="101" t="str">
        <f t="shared" si="103"/>
        <v/>
      </c>
    </row>
    <row r="269" spans="1:47">
      <c r="A269" s="101">
        <v>260</v>
      </c>
      <c r="B269" s="105">
        <f t="shared" si="104"/>
        <v>84605.481648239365</v>
      </c>
      <c r="C269" s="106">
        <f t="shared" si="95"/>
        <v>22535.942304279884</v>
      </c>
      <c r="D269" s="105">
        <f t="shared" si="98"/>
        <v>62069.539343959477</v>
      </c>
      <c r="E269" s="105">
        <f t="shared" si="99"/>
        <v>2909703.0722094318</v>
      </c>
      <c r="L269" s="101">
        <f t="shared" si="105"/>
        <v>7.5833333333333334E-3</v>
      </c>
      <c r="M269" s="101">
        <f t="shared" si="106"/>
        <v>300</v>
      </c>
      <c r="N269" s="103">
        <f t="shared" si="100"/>
        <v>259</v>
      </c>
      <c r="O269" s="107">
        <f t="shared" si="101"/>
        <v>84605.481648239365</v>
      </c>
      <c r="P269" s="107">
        <f t="shared" si="102"/>
        <v>61602.387902366536</v>
      </c>
      <c r="Q269" s="107">
        <f t="shared" si="96"/>
        <v>61602.387902366536</v>
      </c>
      <c r="R269" s="107">
        <f t="shared" si="97"/>
        <v>2971772.6115533914</v>
      </c>
      <c r="S269" s="117"/>
      <c r="T269" s="117"/>
      <c r="U269" s="117"/>
      <c r="V269" s="117"/>
      <c r="W269" s="117"/>
      <c r="X269" s="117"/>
      <c r="Y269" s="117"/>
      <c r="Z269" s="117"/>
      <c r="AA269" s="117"/>
      <c r="AG269" s="112"/>
      <c r="AH269" s="112"/>
      <c r="AI269" s="112"/>
      <c r="AJ269" s="112"/>
      <c r="AK269" s="112"/>
      <c r="AL269" s="112"/>
      <c r="AM269" s="112"/>
      <c r="AN269" s="112"/>
      <c r="AO269" s="112"/>
      <c r="AP269" s="112"/>
      <c r="AQ269" s="112"/>
      <c r="AR269" s="112"/>
      <c r="AS269" s="110">
        <f t="shared" si="107"/>
        <v>41</v>
      </c>
      <c r="AT269" s="117">
        <f t="shared" ref="AT269:AT310" si="108">AT268</f>
        <v>9266560.5274642017</v>
      </c>
      <c r="AU269" s="101" t="str">
        <f t="shared" si="103"/>
        <v/>
      </c>
    </row>
    <row r="270" spans="1:47">
      <c r="A270" s="101">
        <v>261</v>
      </c>
      <c r="B270" s="105">
        <f t="shared" si="104"/>
        <v>84605.481648239365</v>
      </c>
      <c r="C270" s="106">
        <f t="shared" si="95"/>
        <v>22065.24829758819</v>
      </c>
      <c r="D270" s="105">
        <f t="shared" si="98"/>
        <v>62540.233350651179</v>
      </c>
      <c r="E270" s="105">
        <f t="shared" si="99"/>
        <v>2847162.8388587805</v>
      </c>
      <c r="L270" s="101">
        <f t="shared" si="105"/>
        <v>7.5833333333333334E-3</v>
      </c>
      <c r="M270" s="101">
        <f t="shared" si="106"/>
        <v>300</v>
      </c>
      <c r="N270" s="103">
        <f t="shared" si="100"/>
        <v>260</v>
      </c>
      <c r="O270" s="107">
        <f t="shared" si="101"/>
        <v>84605.481648239365</v>
      </c>
      <c r="P270" s="107">
        <f t="shared" si="102"/>
        <v>62069.539343959477</v>
      </c>
      <c r="Q270" s="107">
        <f t="shared" si="96"/>
        <v>62069.539343959477</v>
      </c>
      <c r="R270" s="107">
        <f t="shared" si="97"/>
        <v>2909703.0722094318</v>
      </c>
      <c r="S270" s="117"/>
      <c r="T270" s="117"/>
      <c r="U270" s="117"/>
      <c r="V270" s="117"/>
      <c r="W270" s="117"/>
      <c r="X270" s="117"/>
      <c r="Y270" s="117"/>
      <c r="Z270" s="117"/>
      <c r="AA270" s="117"/>
      <c r="AG270" s="112"/>
      <c r="AH270" s="112"/>
      <c r="AI270" s="112"/>
      <c r="AJ270" s="112"/>
      <c r="AK270" s="112"/>
      <c r="AL270" s="112"/>
      <c r="AM270" s="112"/>
      <c r="AN270" s="112"/>
      <c r="AO270" s="112"/>
      <c r="AP270" s="112"/>
      <c r="AQ270" s="112"/>
      <c r="AR270" s="112"/>
      <c r="AS270" s="110">
        <f t="shared" si="107"/>
        <v>40</v>
      </c>
      <c r="AT270" s="117">
        <f t="shared" si="108"/>
        <v>9266560.5274642017</v>
      </c>
      <c r="AU270" s="101" t="str">
        <f t="shared" si="103"/>
        <v/>
      </c>
    </row>
    <row r="271" spans="1:47">
      <c r="A271" s="101">
        <v>262</v>
      </c>
      <c r="B271" s="105">
        <f t="shared" si="104"/>
        <v>84605.481648239365</v>
      </c>
      <c r="C271" s="106">
        <f t="shared" si="95"/>
        <v>21590.984861345751</v>
      </c>
      <c r="D271" s="105">
        <f t="shared" si="98"/>
        <v>63014.496786893615</v>
      </c>
      <c r="E271" s="105">
        <f t="shared" si="99"/>
        <v>2784148.3420718866</v>
      </c>
      <c r="L271" s="101">
        <f t="shared" si="105"/>
        <v>7.5833333333333334E-3</v>
      </c>
      <c r="M271" s="101">
        <f t="shared" si="106"/>
        <v>300</v>
      </c>
      <c r="N271" s="103">
        <f t="shared" si="100"/>
        <v>261</v>
      </c>
      <c r="O271" s="107">
        <f t="shared" si="101"/>
        <v>84605.481648239365</v>
      </c>
      <c r="P271" s="107">
        <f t="shared" si="102"/>
        <v>62540.233350651179</v>
      </c>
      <c r="Q271" s="107">
        <f t="shared" si="96"/>
        <v>62540.233350651179</v>
      </c>
      <c r="R271" s="107">
        <f t="shared" si="97"/>
        <v>2847162.8388587805</v>
      </c>
      <c r="S271" s="117"/>
      <c r="T271" s="117"/>
      <c r="U271" s="117"/>
      <c r="V271" s="117"/>
      <c r="W271" s="117"/>
      <c r="X271" s="117"/>
      <c r="Y271" s="117"/>
      <c r="Z271" s="117"/>
      <c r="AA271" s="117"/>
      <c r="AG271" s="112"/>
      <c r="AH271" s="112"/>
      <c r="AI271" s="112"/>
      <c r="AJ271" s="112"/>
      <c r="AK271" s="112"/>
      <c r="AL271" s="112"/>
      <c r="AM271" s="112"/>
      <c r="AN271" s="112"/>
      <c r="AO271" s="112"/>
      <c r="AP271" s="112"/>
      <c r="AQ271" s="112"/>
      <c r="AR271" s="112"/>
      <c r="AS271" s="110">
        <f t="shared" si="107"/>
        <v>39</v>
      </c>
      <c r="AT271" s="117">
        <f t="shared" si="108"/>
        <v>9266560.5274642017</v>
      </c>
      <c r="AU271" s="101" t="str">
        <f t="shared" si="103"/>
        <v/>
      </c>
    </row>
    <row r="272" spans="1:47">
      <c r="A272" s="101">
        <v>263</v>
      </c>
      <c r="B272" s="105">
        <f t="shared" si="104"/>
        <v>84605.481648239365</v>
      </c>
      <c r="C272" s="106">
        <f t="shared" si="95"/>
        <v>21113.124927378474</v>
      </c>
      <c r="D272" s="105">
        <f t="shared" si="98"/>
        <v>63492.356720860887</v>
      </c>
      <c r="E272" s="105">
        <f t="shared" si="99"/>
        <v>2720655.9853510256</v>
      </c>
      <c r="L272" s="101">
        <f t="shared" si="105"/>
        <v>7.5833333333333334E-3</v>
      </c>
      <c r="M272" s="101">
        <f t="shared" si="106"/>
        <v>300</v>
      </c>
      <c r="N272" s="103">
        <f t="shared" si="100"/>
        <v>262</v>
      </c>
      <c r="O272" s="107">
        <f t="shared" si="101"/>
        <v>84605.481648239365</v>
      </c>
      <c r="P272" s="107">
        <f t="shared" si="102"/>
        <v>63014.496786893615</v>
      </c>
      <c r="Q272" s="107">
        <f t="shared" si="96"/>
        <v>63014.496786893615</v>
      </c>
      <c r="R272" s="107">
        <f t="shared" si="97"/>
        <v>2784148.3420718866</v>
      </c>
      <c r="S272" s="117"/>
      <c r="T272" s="117"/>
      <c r="U272" s="117"/>
      <c r="V272" s="117"/>
      <c r="W272" s="117"/>
      <c r="X272" s="117"/>
      <c r="Y272" s="117"/>
      <c r="Z272" s="117"/>
      <c r="AA272" s="117"/>
      <c r="AG272" s="112"/>
      <c r="AH272" s="112"/>
      <c r="AI272" s="112"/>
      <c r="AJ272" s="112"/>
      <c r="AK272" s="112"/>
      <c r="AL272" s="112"/>
      <c r="AM272" s="112"/>
      <c r="AN272" s="112"/>
      <c r="AO272" s="112"/>
      <c r="AP272" s="112"/>
      <c r="AQ272" s="112"/>
      <c r="AR272" s="112"/>
      <c r="AS272" s="110">
        <f t="shared" si="107"/>
        <v>38</v>
      </c>
      <c r="AT272" s="117">
        <f t="shared" si="108"/>
        <v>9266560.5274642017</v>
      </c>
      <c r="AU272" s="101" t="str">
        <f t="shared" si="103"/>
        <v/>
      </c>
    </row>
    <row r="273" spans="1:47">
      <c r="A273" s="101">
        <v>264</v>
      </c>
      <c r="B273" s="105">
        <f t="shared" si="104"/>
        <v>84605.481648239365</v>
      </c>
      <c r="C273" s="106">
        <f t="shared" si="95"/>
        <v>20631.641222245278</v>
      </c>
      <c r="D273" s="105">
        <f t="shared" si="98"/>
        <v>63973.840425994087</v>
      </c>
      <c r="E273" s="105">
        <f t="shared" si="99"/>
        <v>2656682.1449250313</v>
      </c>
      <c r="L273" s="101">
        <f t="shared" si="105"/>
        <v>7.5833333333333334E-3</v>
      </c>
      <c r="M273" s="101">
        <f t="shared" si="106"/>
        <v>300</v>
      </c>
      <c r="N273" s="103">
        <f t="shared" si="100"/>
        <v>263</v>
      </c>
      <c r="O273" s="107">
        <f t="shared" si="101"/>
        <v>84605.481648239365</v>
      </c>
      <c r="P273" s="107">
        <f t="shared" si="102"/>
        <v>63492.356720860887</v>
      </c>
      <c r="Q273" s="107">
        <f t="shared" si="96"/>
        <v>63492.356720860887</v>
      </c>
      <c r="R273" s="107">
        <f t="shared" si="97"/>
        <v>2720655.9853510256</v>
      </c>
      <c r="S273" s="117"/>
      <c r="T273" s="117"/>
      <c r="U273" s="117"/>
      <c r="V273" s="117"/>
      <c r="W273" s="117"/>
      <c r="X273" s="117"/>
      <c r="Y273" s="117"/>
      <c r="Z273" s="117"/>
      <c r="AA273" s="117"/>
      <c r="AG273" s="112"/>
      <c r="AH273" s="112"/>
      <c r="AI273" s="112"/>
      <c r="AJ273" s="112"/>
      <c r="AK273" s="112"/>
      <c r="AL273" s="112"/>
      <c r="AM273" s="112"/>
      <c r="AN273" s="112"/>
      <c r="AO273" s="112"/>
      <c r="AP273" s="112"/>
      <c r="AQ273" s="112"/>
      <c r="AR273" s="112"/>
      <c r="AS273" s="110">
        <f t="shared" si="107"/>
        <v>37</v>
      </c>
      <c r="AT273" s="117">
        <f t="shared" si="108"/>
        <v>9266560.5274642017</v>
      </c>
      <c r="AU273" s="101" t="str">
        <f t="shared" si="103"/>
        <v/>
      </c>
    </row>
    <row r="274" spans="1:47">
      <c r="A274" s="101">
        <v>265</v>
      </c>
      <c r="B274" s="105">
        <f t="shared" si="104"/>
        <v>84605.481648239365</v>
      </c>
      <c r="C274" s="106">
        <f t="shared" si="95"/>
        <v>20146.506265681488</v>
      </c>
      <c r="D274" s="105">
        <f t="shared" si="98"/>
        <v>64458.975382557881</v>
      </c>
      <c r="E274" s="105">
        <f t="shared" si="99"/>
        <v>2592223.1695424733</v>
      </c>
      <c r="L274" s="101">
        <f t="shared" si="105"/>
        <v>7.5833333333333334E-3</v>
      </c>
      <c r="M274" s="101">
        <f t="shared" si="106"/>
        <v>300</v>
      </c>
      <c r="N274" s="103">
        <f t="shared" si="100"/>
        <v>264</v>
      </c>
      <c r="O274" s="107">
        <f t="shared" si="101"/>
        <v>84605.481648239365</v>
      </c>
      <c r="P274" s="107">
        <f t="shared" si="102"/>
        <v>63973.840425994087</v>
      </c>
      <c r="Q274" s="107">
        <f t="shared" si="96"/>
        <v>63973.840425994087</v>
      </c>
      <c r="R274" s="107">
        <f t="shared" si="97"/>
        <v>2656682.1449250313</v>
      </c>
      <c r="S274" s="117"/>
      <c r="T274" s="117"/>
      <c r="U274" s="117"/>
      <c r="V274" s="117"/>
      <c r="W274" s="117"/>
      <c r="X274" s="117"/>
      <c r="Y274" s="117"/>
      <c r="Z274" s="117"/>
      <c r="AA274" s="117"/>
      <c r="AG274" s="112"/>
      <c r="AH274" s="112"/>
      <c r="AI274" s="112"/>
      <c r="AJ274" s="112"/>
      <c r="AK274" s="112"/>
      <c r="AL274" s="112"/>
      <c r="AM274" s="112"/>
      <c r="AN274" s="112"/>
      <c r="AO274" s="112"/>
      <c r="AP274" s="112"/>
      <c r="AQ274" s="112"/>
      <c r="AR274" s="112"/>
      <c r="AS274" s="110">
        <f t="shared" si="107"/>
        <v>36</v>
      </c>
      <c r="AT274" s="117">
        <f t="shared" si="108"/>
        <v>9266560.5274642017</v>
      </c>
      <c r="AU274" s="101" t="str">
        <f t="shared" si="103"/>
        <v/>
      </c>
    </row>
    <row r="275" spans="1:47">
      <c r="A275" s="101">
        <v>266</v>
      </c>
      <c r="B275" s="105">
        <f t="shared" si="104"/>
        <v>84605.481648239365</v>
      </c>
      <c r="C275" s="106">
        <f t="shared" si="95"/>
        <v>19657.692369030421</v>
      </c>
      <c r="D275" s="105">
        <f t="shared" si="98"/>
        <v>64947.789279208941</v>
      </c>
      <c r="E275" s="105">
        <f t="shared" si="99"/>
        <v>2527275.3802632643</v>
      </c>
      <c r="L275" s="101">
        <f t="shared" si="105"/>
        <v>7.5833333333333334E-3</v>
      </c>
      <c r="M275" s="101">
        <f t="shared" si="106"/>
        <v>300</v>
      </c>
      <c r="N275" s="103">
        <f t="shared" si="100"/>
        <v>265</v>
      </c>
      <c r="O275" s="107">
        <f t="shared" si="101"/>
        <v>84605.481648239365</v>
      </c>
      <c r="P275" s="107">
        <f t="shared" si="102"/>
        <v>64458.975382557881</v>
      </c>
      <c r="Q275" s="107">
        <f t="shared" si="96"/>
        <v>64458.975382557881</v>
      </c>
      <c r="R275" s="107">
        <f t="shared" si="97"/>
        <v>2592223.1695424733</v>
      </c>
      <c r="S275" s="117"/>
      <c r="T275" s="117"/>
      <c r="U275" s="117"/>
      <c r="V275" s="117"/>
      <c r="W275" s="117"/>
      <c r="X275" s="117"/>
      <c r="Y275" s="117"/>
      <c r="Z275" s="117"/>
      <c r="AA275" s="117"/>
      <c r="AG275" s="112"/>
      <c r="AH275" s="112"/>
      <c r="AI275" s="112"/>
      <c r="AJ275" s="112"/>
      <c r="AK275" s="112"/>
      <c r="AL275" s="112"/>
      <c r="AM275" s="112"/>
      <c r="AN275" s="112"/>
      <c r="AO275" s="112"/>
      <c r="AP275" s="112"/>
      <c r="AQ275" s="112"/>
      <c r="AR275" s="112"/>
      <c r="AS275" s="110">
        <f t="shared" si="107"/>
        <v>35</v>
      </c>
      <c r="AT275" s="117">
        <f t="shared" si="108"/>
        <v>9266560.5274642017</v>
      </c>
      <c r="AU275" s="101" t="str">
        <f t="shared" si="103"/>
        <v/>
      </c>
    </row>
    <row r="276" spans="1:47">
      <c r="A276" s="101">
        <v>267</v>
      </c>
      <c r="B276" s="105">
        <f t="shared" si="104"/>
        <v>84605.481648239365</v>
      </c>
      <c r="C276" s="106">
        <f t="shared" si="95"/>
        <v>19165.171633663089</v>
      </c>
      <c r="D276" s="105">
        <f t="shared" si="98"/>
        <v>65440.310014576273</v>
      </c>
      <c r="E276" s="105">
        <f t="shared" si="99"/>
        <v>2461835.0702486881</v>
      </c>
      <c r="L276" s="101">
        <f t="shared" si="105"/>
        <v>7.5833333333333334E-3</v>
      </c>
      <c r="M276" s="101">
        <f t="shared" si="106"/>
        <v>300</v>
      </c>
      <c r="N276" s="103">
        <f t="shared" si="100"/>
        <v>266</v>
      </c>
      <c r="O276" s="107">
        <f t="shared" si="101"/>
        <v>84605.481648239365</v>
      </c>
      <c r="P276" s="107">
        <f t="shared" si="102"/>
        <v>64947.789279208941</v>
      </c>
      <c r="Q276" s="107">
        <f t="shared" si="96"/>
        <v>64947.789279208941</v>
      </c>
      <c r="R276" s="107">
        <f t="shared" si="97"/>
        <v>2527275.3802632643</v>
      </c>
      <c r="S276" s="117"/>
      <c r="T276" s="117"/>
      <c r="U276" s="117"/>
      <c r="V276" s="117"/>
      <c r="W276" s="117"/>
      <c r="X276" s="117"/>
      <c r="Y276" s="117"/>
      <c r="Z276" s="117"/>
      <c r="AA276" s="117"/>
      <c r="AG276" s="112"/>
      <c r="AH276" s="112"/>
      <c r="AI276" s="112"/>
      <c r="AJ276" s="112"/>
      <c r="AK276" s="112"/>
      <c r="AL276" s="112"/>
      <c r="AM276" s="112"/>
      <c r="AN276" s="112"/>
      <c r="AO276" s="112"/>
      <c r="AP276" s="112"/>
      <c r="AQ276" s="112"/>
      <c r="AR276" s="112"/>
      <c r="AS276" s="110">
        <f t="shared" si="107"/>
        <v>34</v>
      </c>
      <c r="AT276" s="117">
        <f t="shared" si="108"/>
        <v>9266560.5274642017</v>
      </c>
      <c r="AU276" s="101" t="str">
        <f t="shared" si="103"/>
        <v/>
      </c>
    </row>
    <row r="277" spans="1:47">
      <c r="A277" s="101">
        <v>268</v>
      </c>
      <c r="B277" s="105">
        <f t="shared" si="104"/>
        <v>84605.481648239365</v>
      </c>
      <c r="C277" s="106">
        <f t="shared" si="95"/>
        <v>18668.915949385886</v>
      </c>
      <c r="D277" s="105">
        <f t="shared" si="98"/>
        <v>65936.565698853476</v>
      </c>
      <c r="E277" s="105">
        <f t="shared" si="99"/>
        <v>2395898.5045498344</v>
      </c>
      <c r="L277" s="101">
        <f t="shared" si="105"/>
        <v>7.5833333333333334E-3</v>
      </c>
      <c r="M277" s="101">
        <f t="shared" si="106"/>
        <v>300</v>
      </c>
      <c r="N277" s="103">
        <f t="shared" si="100"/>
        <v>267</v>
      </c>
      <c r="O277" s="107">
        <f t="shared" si="101"/>
        <v>84605.481648239365</v>
      </c>
      <c r="P277" s="107">
        <f t="shared" si="102"/>
        <v>65440.310014576273</v>
      </c>
      <c r="Q277" s="107">
        <f t="shared" si="96"/>
        <v>65440.310014576273</v>
      </c>
      <c r="R277" s="107">
        <f t="shared" si="97"/>
        <v>2461835.0702486881</v>
      </c>
      <c r="S277" s="117"/>
      <c r="T277" s="117"/>
      <c r="U277" s="117"/>
      <c r="V277" s="117"/>
      <c r="W277" s="117"/>
      <c r="X277" s="117"/>
      <c r="Y277" s="117"/>
      <c r="Z277" s="117"/>
      <c r="AA277" s="117"/>
      <c r="AG277" s="112"/>
      <c r="AH277" s="112"/>
      <c r="AI277" s="112"/>
      <c r="AJ277" s="112"/>
      <c r="AK277" s="112"/>
      <c r="AL277" s="112"/>
      <c r="AM277" s="112"/>
      <c r="AN277" s="112"/>
      <c r="AO277" s="112"/>
      <c r="AP277" s="112"/>
      <c r="AQ277" s="112"/>
      <c r="AR277" s="112"/>
      <c r="AS277" s="110">
        <f t="shared" si="107"/>
        <v>33</v>
      </c>
      <c r="AT277" s="117">
        <f t="shared" si="108"/>
        <v>9266560.5274642017</v>
      </c>
      <c r="AU277" s="101" t="str">
        <f t="shared" si="103"/>
        <v/>
      </c>
    </row>
    <row r="278" spans="1:47">
      <c r="A278" s="101">
        <v>269</v>
      </c>
      <c r="B278" s="105">
        <f t="shared" si="104"/>
        <v>84605.481648239365</v>
      </c>
      <c r="C278" s="106">
        <f t="shared" si="95"/>
        <v>18168.896992836246</v>
      </c>
      <c r="D278" s="105">
        <f t="shared" si="98"/>
        <v>66436.584655403116</v>
      </c>
      <c r="E278" s="105">
        <f t="shared" si="99"/>
        <v>2329461.9198944313</v>
      </c>
      <c r="L278" s="101">
        <f t="shared" si="105"/>
        <v>7.5833333333333334E-3</v>
      </c>
      <c r="M278" s="101">
        <f t="shared" si="106"/>
        <v>300</v>
      </c>
      <c r="N278" s="103">
        <f t="shared" si="100"/>
        <v>268</v>
      </c>
      <c r="O278" s="107">
        <f t="shared" si="101"/>
        <v>84605.481648239365</v>
      </c>
      <c r="P278" s="107">
        <f t="shared" si="102"/>
        <v>65936.565698853476</v>
      </c>
      <c r="Q278" s="107">
        <f t="shared" si="96"/>
        <v>65936.565698853476</v>
      </c>
      <c r="R278" s="107">
        <f t="shared" si="97"/>
        <v>2395898.5045498344</v>
      </c>
      <c r="S278" s="117"/>
      <c r="T278" s="117"/>
      <c r="U278" s="117"/>
      <c r="V278" s="117"/>
      <c r="W278" s="117"/>
      <c r="X278" s="117"/>
      <c r="Y278" s="117"/>
      <c r="Z278" s="117"/>
      <c r="AA278" s="117"/>
      <c r="AG278" s="112"/>
      <c r="AH278" s="112"/>
      <c r="AI278" s="112"/>
      <c r="AJ278" s="112"/>
      <c r="AK278" s="112"/>
      <c r="AL278" s="112"/>
      <c r="AM278" s="112"/>
      <c r="AN278" s="112"/>
      <c r="AO278" s="112"/>
      <c r="AP278" s="112"/>
      <c r="AQ278" s="112"/>
      <c r="AR278" s="112"/>
      <c r="AS278" s="110">
        <f t="shared" si="107"/>
        <v>32</v>
      </c>
      <c r="AT278" s="117">
        <f t="shared" si="108"/>
        <v>9266560.5274642017</v>
      </c>
      <c r="AU278" s="101" t="str">
        <f t="shared" si="103"/>
        <v/>
      </c>
    </row>
    <row r="279" spans="1:47">
      <c r="A279" s="101">
        <v>270</v>
      </c>
      <c r="B279" s="105">
        <f t="shared" si="104"/>
        <v>84605.481648239365</v>
      </c>
      <c r="C279" s="106">
        <f t="shared" si="95"/>
        <v>17665.086225866104</v>
      </c>
      <c r="D279" s="105">
        <f t="shared" si="98"/>
        <v>66940.395422373258</v>
      </c>
      <c r="E279" s="105">
        <f t="shared" si="99"/>
        <v>2262521.5244720578</v>
      </c>
      <c r="L279" s="101">
        <f t="shared" si="105"/>
        <v>7.5833333333333334E-3</v>
      </c>
      <c r="M279" s="101">
        <f t="shared" si="106"/>
        <v>300</v>
      </c>
      <c r="N279" s="103">
        <f t="shared" si="100"/>
        <v>269</v>
      </c>
      <c r="O279" s="107">
        <f t="shared" si="101"/>
        <v>84605.481648239365</v>
      </c>
      <c r="P279" s="107">
        <f t="shared" si="102"/>
        <v>66436.584655403116</v>
      </c>
      <c r="Q279" s="107">
        <f t="shared" si="96"/>
        <v>66436.584655403116</v>
      </c>
      <c r="R279" s="107">
        <f t="shared" si="97"/>
        <v>2329461.9198944313</v>
      </c>
      <c r="S279" s="117"/>
      <c r="T279" s="117"/>
      <c r="U279" s="117"/>
      <c r="V279" s="117"/>
      <c r="W279" s="117"/>
      <c r="X279" s="117"/>
      <c r="Y279" s="117"/>
      <c r="Z279" s="117"/>
      <c r="AA279" s="117"/>
      <c r="AG279" s="112"/>
      <c r="AH279" s="112"/>
      <c r="AI279" s="112"/>
      <c r="AJ279" s="112"/>
      <c r="AK279" s="112"/>
      <c r="AL279" s="112"/>
      <c r="AM279" s="112"/>
      <c r="AN279" s="112"/>
      <c r="AO279" s="112"/>
      <c r="AP279" s="112"/>
      <c r="AQ279" s="112"/>
      <c r="AR279" s="112"/>
      <c r="AS279" s="110">
        <f t="shared" si="107"/>
        <v>31</v>
      </c>
      <c r="AT279" s="117">
        <f t="shared" si="108"/>
        <v>9266560.5274642017</v>
      </c>
      <c r="AU279" s="101" t="str">
        <f t="shared" si="103"/>
        <v/>
      </c>
    </row>
    <row r="280" spans="1:47">
      <c r="A280" s="101">
        <v>271</v>
      </c>
      <c r="B280" s="105">
        <f t="shared" si="104"/>
        <v>84605.481648239365</v>
      </c>
      <c r="C280" s="106">
        <f t="shared" si="95"/>
        <v>17157.454893913105</v>
      </c>
      <c r="D280" s="105">
        <f t="shared" si="98"/>
        <v>67448.02675432626</v>
      </c>
      <c r="E280" s="105">
        <f t="shared" si="99"/>
        <v>2195073.4977177316</v>
      </c>
      <c r="L280" s="101">
        <f t="shared" si="105"/>
        <v>7.5833333333333334E-3</v>
      </c>
      <c r="M280" s="101">
        <f t="shared" si="106"/>
        <v>300</v>
      </c>
      <c r="N280" s="103">
        <f t="shared" si="100"/>
        <v>270</v>
      </c>
      <c r="O280" s="107">
        <f t="shared" si="101"/>
        <v>84605.481648239365</v>
      </c>
      <c r="P280" s="107">
        <f t="shared" si="102"/>
        <v>66940.395422373258</v>
      </c>
      <c r="Q280" s="107">
        <f t="shared" si="96"/>
        <v>66940.395422373258</v>
      </c>
      <c r="R280" s="107">
        <f t="shared" si="97"/>
        <v>2262521.5244720578</v>
      </c>
      <c r="S280" s="117"/>
      <c r="T280" s="117"/>
      <c r="U280" s="117"/>
      <c r="V280" s="117"/>
      <c r="W280" s="117"/>
      <c r="X280" s="117"/>
      <c r="Y280" s="117"/>
      <c r="Z280" s="117"/>
      <c r="AA280" s="117"/>
      <c r="AG280" s="112"/>
      <c r="AH280" s="112"/>
      <c r="AI280" s="112"/>
      <c r="AJ280" s="112"/>
      <c r="AK280" s="112"/>
      <c r="AL280" s="112"/>
      <c r="AM280" s="112"/>
      <c r="AN280" s="112"/>
      <c r="AO280" s="112"/>
      <c r="AP280" s="112"/>
      <c r="AQ280" s="112"/>
      <c r="AR280" s="112"/>
      <c r="AS280" s="110">
        <f t="shared" si="107"/>
        <v>30</v>
      </c>
      <c r="AT280" s="117">
        <f t="shared" si="108"/>
        <v>9266560.5274642017</v>
      </c>
      <c r="AU280" s="101" t="str">
        <f t="shared" si="103"/>
        <v/>
      </c>
    </row>
    <row r="281" spans="1:47">
      <c r="A281" s="101">
        <v>272</v>
      </c>
      <c r="B281" s="105">
        <f t="shared" si="104"/>
        <v>84605.481648239365</v>
      </c>
      <c r="C281" s="106">
        <f t="shared" si="95"/>
        <v>16645.974024359464</v>
      </c>
      <c r="D281" s="105">
        <f t="shared" si="98"/>
        <v>67959.507623879908</v>
      </c>
      <c r="E281" s="105">
        <f t="shared" si="99"/>
        <v>2127113.9900938519</v>
      </c>
      <c r="L281" s="101">
        <f t="shared" si="105"/>
        <v>7.5833333333333334E-3</v>
      </c>
      <c r="M281" s="101">
        <f t="shared" si="106"/>
        <v>300</v>
      </c>
      <c r="N281" s="103">
        <f t="shared" si="100"/>
        <v>271</v>
      </c>
      <c r="O281" s="107">
        <f t="shared" si="101"/>
        <v>84605.481648239365</v>
      </c>
      <c r="P281" s="107">
        <f t="shared" si="102"/>
        <v>67448.02675432626</v>
      </c>
      <c r="Q281" s="107">
        <f t="shared" si="96"/>
        <v>67448.02675432626</v>
      </c>
      <c r="R281" s="107">
        <f t="shared" si="97"/>
        <v>2195073.4977177316</v>
      </c>
      <c r="S281" s="117"/>
      <c r="T281" s="117"/>
      <c r="U281" s="117"/>
      <c r="V281" s="117"/>
      <c r="W281" s="117"/>
      <c r="X281" s="117"/>
      <c r="Y281" s="117"/>
      <c r="Z281" s="117"/>
      <c r="AA281" s="117"/>
      <c r="AG281" s="112"/>
      <c r="AH281" s="112"/>
      <c r="AI281" s="112"/>
      <c r="AJ281" s="112"/>
      <c r="AK281" s="112"/>
      <c r="AL281" s="112"/>
      <c r="AM281" s="112"/>
      <c r="AN281" s="112"/>
      <c r="AO281" s="112"/>
      <c r="AP281" s="112"/>
      <c r="AQ281" s="112"/>
      <c r="AR281" s="112"/>
      <c r="AS281" s="110">
        <f t="shared" si="107"/>
        <v>29</v>
      </c>
      <c r="AT281" s="117">
        <f t="shared" si="108"/>
        <v>9266560.5274642017</v>
      </c>
      <c r="AU281" s="101" t="str">
        <f t="shared" si="103"/>
        <v/>
      </c>
    </row>
    <row r="282" spans="1:47">
      <c r="A282" s="101">
        <v>273</v>
      </c>
      <c r="B282" s="105">
        <f t="shared" si="104"/>
        <v>84605.481648239365</v>
      </c>
      <c r="C282" s="106">
        <f t="shared" si="95"/>
        <v>16130.614424878377</v>
      </c>
      <c r="D282" s="105">
        <f t="shared" si="98"/>
        <v>68474.867223360983</v>
      </c>
      <c r="E282" s="105">
        <f t="shared" si="99"/>
        <v>2058639.1228704909</v>
      </c>
      <c r="L282" s="101">
        <f t="shared" si="105"/>
        <v>7.5833333333333334E-3</v>
      </c>
      <c r="M282" s="101">
        <f t="shared" si="106"/>
        <v>300</v>
      </c>
      <c r="N282" s="103">
        <f t="shared" si="100"/>
        <v>272</v>
      </c>
      <c r="O282" s="107">
        <f t="shared" si="101"/>
        <v>84605.481648239365</v>
      </c>
      <c r="P282" s="107">
        <f t="shared" si="102"/>
        <v>67959.507623879908</v>
      </c>
      <c r="Q282" s="107">
        <f t="shared" si="96"/>
        <v>67959.507623879908</v>
      </c>
      <c r="R282" s="107">
        <f t="shared" si="97"/>
        <v>2127113.9900938519</v>
      </c>
      <c r="S282" s="117"/>
      <c r="T282" s="117"/>
      <c r="U282" s="117"/>
      <c r="V282" s="117"/>
      <c r="W282" s="117"/>
      <c r="X282" s="117"/>
      <c r="Y282" s="117"/>
      <c r="Z282" s="117"/>
      <c r="AA282" s="117"/>
      <c r="AG282" s="112"/>
      <c r="AH282" s="112"/>
      <c r="AI282" s="112"/>
      <c r="AJ282" s="112"/>
      <c r="AK282" s="112"/>
      <c r="AL282" s="112"/>
      <c r="AM282" s="112"/>
      <c r="AN282" s="112"/>
      <c r="AO282" s="112"/>
      <c r="AP282" s="112"/>
      <c r="AQ282" s="112"/>
      <c r="AR282" s="112"/>
      <c r="AS282" s="110">
        <f t="shared" si="107"/>
        <v>28</v>
      </c>
      <c r="AT282" s="117">
        <f t="shared" si="108"/>
        <v>9266560.5274642017</v>
      </c>
      <c r="AU282" s="101" t="str">
        <f t="shared" si="103"/>
        <v/>
      </c>
    </row>
    <row r="283" spans="1:47">
      <c r="A283" s="101">
        <v>274</v>
      </c>
      <c r="B283" s="105">
        <f t="shared" si="104"/>
        <v>84605.481648239365</v>
      </c>
      <c r="C283" s="106">
        <f t="shared" si="95"/>
        <v>15611.346681767889</v>
      </c>
      <c r="D283" s="105">
        <f t="shared" si="98"/>
        <v>68994.13496647148</v>
      </c>
      <c r="E283" s="105">
        <f t="shared" si="99"/>
        <v>1989644.9879040194</v>
      </c>
      <c r="L283" s="101">
        <f t="shared" si="105"/>
        <v>7.5833333333333334E-3</v>
      </c>
      <c r="M283" s="101">
        <f t="shared" si="106"/>
        <v>300</v>
      </c>
      <c r="N283" s="103">
        <f t="shared" si="100"/>
        <v>273</v>
      </c>
      <c r="O283" s="107">
        <f t="shared" si="101"/>
        <v>84605.481648239365</v>
      </c>
      <c r="P283" s="107">
        <f t="shared" si="102"/>
        <v>68474.867223360983</v>
      </c>
      <c r="Q283" s="107">
        <f t="shared" si="96"/>
        <v>68474.867223360983</v>
      </c>
      <c r="R283" s="107">
        <f t="shared" si="97"/>
        <v>2058639.1228704909</v>
      </c>
      <c r="S283" s="117"/>
      <c r="T283" s="117"/>
      <c r="U283" s="117"/>
      <c r="V283" s="117"/>
      <c r="W283" s="117"/>
      <c r="X283" s="117"/>
      <c r="Y283" s="117"/>
      <c r="Z283" s="117"/>
      <c r="AA283" s="117"/>
      <c r="AG283" s="112"/>
      <c r="AH283" s="112"/>
      <c r="AI283" s="112"/>
      <c r="AJ283" s="112"/>
      <c r="AK283" s="112"/>
      <c r="AL283" s="112"/>
      <c r="AM283" s="112"/>
      <c r="AN283" s="112"/>
      <c r="AO283" s="112"/>
      <c r="AP283" s="112"/>
      <c r="AQ283" s="112"/>
      <c r="AR283" s="112"/>
      <c r="AS283" s="110">
        <f t="shared" si="107"/>
        <v>27</v>
      </c>
      <c r="AT283" s="117">
        <f t="shared" si="108"/>
        <v>9266560.5274642017</v>
      </c>
      <c r="AU283" s="101" t="str">
        <f t="shared" si="103"/>
        <v/>
      </c>
    </row>
    <row r="284" spans="1:47">
      <c r="A284" s="101">
        <v>275</v>
      </c>
      <c r="B284" s="105">
        <f t="shared" si="104"/>
        <v>84605.481648239365</v>
      </c>
      <c r="C284" s="106">
        <f t="shared" si="95"/>
        <v>15088.141158272147</v>
      </c>
      <c r="D284" s="105">
        <f t="shared" si="98"/>
        <v>69517.340489967217</v>
      </c>
      <c r="E284" s="105">
        <f t="shared" si="99"/>
        <v>1920127.6474140522</v>
      </c>
      <c r="L284" s="101">
        <f t="shared" si="105"/>
        <v>7.5833333333333334E-3</v>
      </c>
      <c r="M284" s="101">
        <f t="shared" si="106"/>
        <v>300</v>
      </c>
      <c r="N284" s="103">
        <f t="shared" si="100"/>
        <v>274</v>
      </c>
      <c r="O284" s="107">
        <f t="shared" si="101"/>
        <v>84605.481648239365</v>
      </c>
      <c r="P284" s="107">
        <f t="shared" si="102"/>
        <v>68994.13496647148</v>
      </c>
      <c r="Q284" s="107">
        <f t="shared" si="96"/>
        <v>68994.13496647148</v>
      </c>
      <c r="R284" s="107">
        <f t="shared" si="97"/>
        <v>1989644.9879040194</v>
      </c>
      <c r="S284" s="117"/>
      <c r="T284" s="117"/>
      <c r="U284" s="117"/>
      <c r="V284" s="117"/>
      <c r="W284" s="117"/>
      <c r="X284" s="117"/>
      <c r="Y284" s="117"/>
      <c r="Z284" s="117"/>
      <c r="AA284" s="117"/>
      <c r="AG284" s="112"/>
      <c r="AH284" s="112"/>
      <c r="AI284" s="112"/>
      <c r="AJ284" s="112"/>
      <c r="AK284" s="112"/>
      <c r="AL284" s="112"/>
      <c r="AM284" s="112"/>
      <c r="AN284" s="112"/>
      <c r="AO284" s="112"/>
      <c r="AP284" s="112"/>
      <c r="AQ284" s="112"/>
      <c r="AR284" s="112"/>
      <c r="AS284" s="110">
        <f t="shared" si="107"/>
        <v>26</v>
      </c>
      <c r="AT284" s="117">
        <f t="shared" si="108"/>
        <v>9266560.5274642017</v>
      </c>
      <c r="AU284" s="101" t="str">
        <f t="shared" si="103"/>
        <v/>
      </c>
    </row>
    <row r="285" spans="1:47">
      <c r="A285" s="101">
        <v>276</v>
      </c>
      <c r="B285" s="105">
        <f t="shared" si="104"/>
        <v>84605.481648239365</v>
      </c>
      <c r="C285" s="106">
        <f t="shared" si="95"/>
        <v>14560.967992889895</v>
      </c>
      <c r="D285" s="105">
        <f t="shared" si="98"/>
        <v>70044.513655349467</v>
      </c>
      <c r="E285" s="105">
        <f t="shared" si="99"/>
        <v>1850083.1337587028</v>
      </c>
      <c r="L285" s="101">
        <f t="shared" si="105"/>
        <v>7.5833333333333334E-3</v>
      </c>
      <c r="M285" s="101">
        <f t="shared" si="106"/>
        <v>300</v>
      </c>
      <c r="N285" s="103">
        <f t="shared" si="100"/>
        <v>275</v>
      </c>
      <c r="O285" s="107">
        <f t="shared" si="101"/>
        <v>84605.481648239365</v>
      </c>
      <c r="P285" s="107">
        <f t="shared" si="102"/>
        <v>69517.340489967217</v>
      </c>
      <c r="Q285" s="107">
        <f t="shared" si="96"/>
        <v>69517.340489967217</v>
      </c>
      <c r="R285" s="107">
        <f t="shared" si="97"/>
        <v>1920127.6474140522</v>
      </c>
      <c r="S285" s="117"/>
      <c r="T285" s="117"/>
      <c r="U285" s="117"/>
      <c r="V285" s="117"/>
      <c r="W285" s="117"/>
      <c r="X285" s="117"/>
      <c r="Y285" s="117"/>
      <c r="Z285" s="117"/>
      <c r="AA285" s="117"/>
      <c r="AG285" s="112"/>
      <c r="AH285" s="112"/>
      <c r="AI285" s="112"/>
      <c r="AJ285" s="112"/>
      <c r="AK285" s="112"/>
      <c r="AL285" s="112"/>
      <c r="AM285" s="112"/>
      <c r="AN285" s="112"/>
      <c r="AO285" s="112"/>
      <c r="AP285" s="112"/>
      <c r="AQ285" s="112"/>
      <c r="AR285" s="112"/>
      <c r="AS285" s="110">
        <f t="shared" si="107"/>
        <v>25</v>
      </c>
      <c r="AT285" s="117">
        <f t="shared" si="108"/>
        <v>9266560.5274642017</v>
      </c>
      <c r="AU285" s="101" t="str">
        <f t="shared" si="103"/>
        <v/>
      </c>
    </row>
    <row r="286" spans="1:47">
      <c r="A286" s="101">
        <v>277</v>
      </c>
      <c r="B286" s="105">
        <f t="shared" si="104"/>
        <v>84605.481648239365</v>
      </c>
      <c r="C286" s="106">
        <f t="shared" si="95"/>
        <v>14029.797097670164</v>
      </c>
      <c r="D286" s="105">
        <f t="shared" si="98"/>
        <v>70575.684550569204</v>
      </c>
      <c r="E286" s="105">
        <f t="shared" si="99"/>
        <v>1779507.4492081336</v>
      </c>
      <c r="L286" s="101">
        <f t="shared" si="105"/>
        <v>7.5833333333333334E-3</v>
      </c>
      <c r="M286" s="101">
        <f t="shared" si="106"/>
        <v>300</v>
      </c>
      <c r="N286" s="103">
        <f t="shared" si="100"/>
        <v>276</v>
      </c>
      <c r="O286" s="107">
        <f t="shared" si="101"/>
        <v>84605.481648239365</v>
      </c>
      <c r="P286" s="107">
        <f t="shared" si="102"/>
        <v>70044.513655349467</v>
      </c>
      <c r="Q286" s="107">
        <f t="shared" si="96"/>
        <v>70044.513655349467</v>
      </c>
      <c r="R286" s="107">
        <f t="shared" si="97"/>
        <v>1850083.1337587028</v>
      </c>
      <c r="S286" s="117"/>
      <c r="T286" s="117"/>
      <c r="U286" s="117"/>
      <c r="V286" s="117"/>
      <c r="W286" s="117"/>
      <c r="X286" s="117"/>
      <c r="Y286" s="117"/>
      <c r="Z286" s="117"/>
      <c r="AA286" s="117"/>
      <c r="AG286" s="112"/>
      <c r="AH286" s="112"/>
      <c r="AI286" s="112"/>
      <c r="AJ286" s="112"/>
      <c r="AK286" s="112"/>
      <c r="AL286" s="112"/>
      <c r="AM286" s="112"/>
      <c r="AN286" s="112"/>
      <c r="AO286" s="112"/>
      <c r="AP286" s="112"/>
      <c r="AQ286" s="112"/>
      <c r="AR286" s="112"/>
      <c r="AS286" s="110">
        <f t="shared" si="107"/>
        <v>24</v>
      </c>
      <c r="AT286" s="117">
        <f t="shared" si="108"/>
        <v>9266560.5274642017</v>
      </c>
      <c r="AU286" s="101" t="str">
        <f t="shared" si="103"/>
        <v/>
      </c>
    </row>
    <row r="287" spans="1:47">
      <c r="A287" s="101">
        <v>278</v>
      </c>
      <c r="B287" s="105">
        <f t="shared" si="104"/>
        <v>84605.481648239365</v>
      </c>
      <c r="C287" s="106">
        <f t="shared" si="95"/>
        <v>13494.598156495014</v>
      </c>
      <c r="D287" s="105">
        <f t="shared" si="98"/>
        <v>71110.883491744346</v>
      </c>
      <c r="E287" s="105">
        <f t="shared" si="99"/>
        <v>1708396.5657163893</v>
      </c>
      <c r="L287" s="101">
        <f t="shared" si="105"/>
        <v>7.5833333333333334E-3</v>
      </c>
      <c r="M287" s="101">
        <f t="shared" si="106"/>
        <v>300</v>
      </c>
      <c r="N287" s="103">
        <f t="shared" si="100"/>
        <v>277</v>
      </c>
      <c r="O287" s="107">
        <f t="shared" si="101"/>
        <v>84605.481648239365</v>
      </c>
      <c r="P287" s="107">
        <f t="shared" si="102"/>
        <v>70575.684550569204</v>
      </c>
      <c r="Q287" s="107">
        <f t="shared" si="96"/>
        <v>70575.684550569204</v>
      </c>
      <c r="R287" s="107">
        <f t="shared" si="97"/>
        <v>1779507.4492081336</v>
      </c>
      <c r="S287" s="117"/>
      <c r="T287" s="117"/>
      <c r="U287" s="117"/>
      <c r="V287" s="117"/>
      <c r="W287" s="117"/>
      <c r="X287" s="117"/>
      <c r="Y287" s="117"/>
      <c r="Z287" s="117"/>
      <c r="AA287" s="117"/>
      <c r="AG287" s="112"/>
      <c r="AH287" s="112"/>
      <c r="AI287" s="112"/>
      <c r="AJ287" s="112"/>
      <c r="AK287" s="112"/>
      <c r="AL287" s="112"/>
      <c r="AM287" s="112"/>
      <c r="AN287" s="112"/>
      <c r="AO287" s="112"/>
      <c r="AP287" s="112"/>
      <c r="AQ287" s="112"/>
      <c r="AR287" s="112"/>
      <c r="AS287" s="110">
        <f t="shared" si="107"/>
        <v>23</v>
      </c>
      <c r="AT287" s="117">
        <f t="shared" si="108"/>
        <v>9266560.5274642017</v>
      </c>
      <c r="AU287" s="101" t="str">
        <f t="shared" si="103"/>
        <v/>
      </c>
    </row>
    <row r="288" spans="1:47">
      <c r="A288" s="101">
        <v>279</v>
      </c>
      <c r="B288" s="105">
        <f t="shared" si="104"/>
        <v>84605.481648239365</v>
      </c>
      <c r="C288" s="106">
        <f t="shared" si="95"/>
        <v>12955.340623349286</v>
      </c>
      <c r="D288" s="105">
        <f t="shared" si="98"/>
        <v>71650.141024890079</v>
      </c>
      <c r="E288" s="105">
        <f t="shared" si="99"/>
        <v>1636746.4246914992</v>
      </c>
      <c r="L288" s="101">
        <f t="shared" si="105"/>
        <v>7.5833333333333334E-3</v>
      </c>
      <c r="M288" s="101">
        <f t="shared" si="106"/>
        <v>300</v>
      </c>
      <c r="N288" s="103">
        <f t="shared" si="100"/>
        <v>278</v>
      </c>
      <c r="O288" s="107">
        <f t="shared" si="101"/>
        <v>84605.481648239365</v>
      </c>
      <c r="P288" s="107">
        <f t="shared" si="102"/>
        <v>71110.883491744346</v>
      </c>
      <c r="Q288" s="107">
        <f t="shared" si="96"/>
        <v>71110.883491744346</v>
      </c>
      <c r="R288" s="107">
        <f t="shared" si="97"/>
        <v>1708396.5657163893</v>
      </c>
      <c r="S288" s="117"/>
      <c r="T288" s="117"/>
      <c r="U288" s="117"/>
      <c r="V288" s="117"/>
      <c r="W288" s="117"/>
      <c r="X288" s="117"/>
      <c r="Y288" s="117"/>
      <c r="Z288" s="117"/>
      <c r="AA288" s="117"/>
      <c r="AG288" s="112"/>
      <c r="AH288" s="112"/>
      <c r="AI288" s="112"/>
      <c r="AJ288" s="112"/>
      <c r="AK288" s="112"/>
      <c r="AL288" s="112"/>
      <c r="AM288" s="112"/>
      <c r="AN288" s="112"/>
      <c r="AO288" s="112"/>
      <c r="AP288" s="112"/>
      <c r="AQ288" s="112"/>
      <c r="AR288" s="112"/>
      <c r="AS288" s="110">
        <f t="shared" si="107"/>
        <v>22</v>
      </c>
      <c r="AT288" s="117">
        <f t="shared" si="108"/>
        <v>9266560.5274642017</v>
      </c>
      <c r="AU288" s="101" t="str">
        <f t="shared" si="103"/>
        <v/>
      </c>
    </row>
    <row r="289" spans="1:47">
      <c r="A289" s="101">
        <v>280</v>
      </c>
      <c r="B289" s="105">
        <f t="shared" si="104"/>
        <v>84605.481648239365</v>
      </c>
      <c r="C289" s="106">
        <f t="shared" si="95"/>
        <v>12411.993720577202</v>
      </c>
      <c r="D289" s="105">
        <f t="shared" si="98"/>
        <v>72193.487927662165</v>
      </c>
      <c r="E289" s="105">
        <f t="shared" si="99"/>
        <v>1564552.936763837</v>
      </c>
      <c r="L289" s="101">
        <f t="shared" si="105"/>
        <v>7.5833333333333334E-3</v>
      </c>
      <c r="M289" s="101">
        <f t="shared" si="106"/>
        <v>300</v>
      </c>
      <c r="N289" s="103">
        <f t="shared" si="100"/>
        <v>279</v>
      </c>
      <c r="O289" s="107">
        <f t="shared" si="101"/>
        <v>84605.481648239365</v>
      </c>
      <c r="P289" s="107">
        <f t="shared" si="102"/>
        <v>71650.141024890079</v>
      </c>
      <c r="Q289" s="107">
        <f t="shared" si="96"/>
        <v>71650.141024890079</v>
      </c>
      <c r="R289" s="107">
        <f t="shared" si="97"/>
        <v>1636746.4246914992</v>
      </c>
      <c r="S289" s="117"/>
      <c r="T289" s="117"/>
      <c r="U289" s="117"/>
      <c r="V289" s="117"/>
      <c r="W289" s="117"/>
      <c r="X289" s="117"/>
      <c r="Y289" s="117"/>
      <c r="Z289" s="117"/>
      <c r="AA289" s="117"/>
      <c r="AG289" s="112"/>
      <c r="AH289" s="112"/>
      <c r="AI289" s="112"/>
      <c r="AJ289" s="112"/>
      <c r="AK289" s="112"/>
      <c r="AL289" s="112"/>
      <c r="AM289" s="112"/>
      <c r="AN289" s="112"/>
      <c r="AO289" s="112"/>
      <c r="AP289" s="112"/>
      <c r="AQ289" s="112"/>
      <c r="AR289" s="112"/>
      <c r="AS289" s="110">
        <f t="shared" si="107"/>
        <v>21</v>
      </c>
      <c r="AT289" s="117">
        <f t="shared" si="108"/>
        <v>9266560.5274642017</v>
      </c>
      <c r="AU289" s="101" t="str">
        <f t="shared" si="103"/>
        <v/>
      </c>
    </row>
    <row r="290" spans="1:47">
      <c r="A290" s="101">
        <v>281</v>
      </c>
      <c r="B290" s="105">
        <f t="shared" si="104"/>
        <v>84605.481648239365</v>
      </c>
      <c r="C290" s="106">
        <f t="shared" si="95"/>
        <v>11864.526437125764</v>
      </c>
      <c r="D290" s="105">
        <f t="shared" si="98"/>
        <v>72740.9552111136</v>
      </c>
      <c r="E290" s="105">
        <f t="shared" si="99"/>
        <v>1491811.9815527233</v>
      </c>
      <c r="L290" s="101">
        <f t="shared" si="105"/>
        <v>7.5833333333333334E-3</v>
      </c>
      <c r="M290" s="101">
        <f t="shared" si="106"/>
        <v>300</v>
      </c>
      <c r="N290" s="103">
        <f t="shared" si="100"/>
        <v>280</v>
      </c>
      <c r="O290" s="107">
        <f t="shared" si="101"/>
        <v>84605.481648239365</v>
      </c>
      <c r="P290" s="107">
        <f t="shared" si="102"/>
        <v>72193.487927662165</v>
      </c>
      <c r="Q290" s="107">
        <f t="shared" si="96"/>
        <v>72193.487927662165</v>
      </c>
      <c r="R290" s="107">
        <f t="shared" si="97"/>
        <v>1564552.936763837</v>
      </c>
      <c r="S290" s="117"/>
      <c r="T290" s="117"/>
      <c r="U290" s="117"/>
      <c r="V290" s="117"/>
      <c r="W290" s="117"/>
      <c r="X290" s="117"/>
      <c r="Y290" s="117"/>
      <c r="Z290" s="117"/>
      <c r="AA290" s="117"/>
      <c r="AG290" s="112"/>
      <c r="AH290" s="112"/>
      <c r="AI290" s="112"/>
      <c r="AJ290" s="112"/>
      <c r="AK290" s="112"/>
      <c r="AL290" s="112"/>
      <c r="AM290" s="112"/>
      <c r="AN290" s="112"/>
      <c r="AO290" s="112"/>
      <c r="AP290" s="112"/>
      <c r="AQ290" s="112"/>
      <c r="AR290" s="112"/>
      <c r="AS290" s="110">
        <f t="shared" si="107"/>
        <v>20</v>
      </c>
      <c r="AT290" s="117">
        <f t="shared" si="108"/>
        <v>9266560.5274642017</v>
      </c>
      <c r="AU290" s="101" t="str">
        <f t="shared" si="103"/>
        <v/>
      </c>
    </row>
    <row r="291" spans="1:47">
      <c r="A291" s="101">
        <v>282</v>
      </c>
      <c r="B291" s="105">
        <f t="shared" si="104"/>
        <v>84605.481648239365</v>
      </c>
      <c r="C291" s="106">
        <f t="shared" si="95"/>
        <v>11312.907526774819</v>
      </c>
      <c r="D291" s="105">
        <f t="shared" si="98"/>
        <v>73292.574121464539</v>
      </c>
      <c r="E291" s="105">
        <f t="shared" si="99"/>
        <v>1418519.4074312588</v>
      </c>
      <c r="L291" s="101">
        <f t="shared" si="105"/>
        <v>7.5833333333333334E-3</v>
      </c>
      <c r="M291" s="101">
        <f t="shared" si="106"/>
        <v>300</v>
      </c>
      <c r="N291" s="103">
        <f t="shared" si="100"/>
        <v>281</v>
      </c>
      <c r="O291" s="107">
        <f t="shared" si="101"/>
        <v>84605.481648239365</v>
      </c>
      <c r="P291" s="107">
        <f t="shared" si="102"/>
        <v>72740.9552111136</v>
      </c>
      <c r="Q291" s="107">
        <f t="shared" si="96"/>
        <v>72740.9552111136</v>
      </c>
      <c r="R291" s="107">
        <f t="shared" si="97"/>
        <v>1491811.9815527233</v>
      </c>
      <c r="S291" s="117"/>
      <c r="T291" s="117"/>
      <c r="U291" s="117"/>
      <c r="V291" s="117"/>
      <c r="W291" s="117"/>
      <c r="X291" s="117"/>
      <c r="Y291" s="117"/>
      <c r="Z291" s="117"/>
      <c r="AA291" s="117"/>
      <c r="AG291" s="112"/>
      <c r="AH291" s="112"/>
      <c r="AI291" s="112"/>
      <c r="AJ291" s="112"/>
      <c r="AK291" s="112"/>
      <c r="AL291" s="112"/>
      <c r="AM291" s="112"/>
      <c r="AN291" s="112"/>
      <c r="AO291" s="112"/>
      <c r="AP291" s="112"/>
      <c r="AQ291" s="112"/>
      <c r="AR291" s="112"/>
      <c r="AS291" s="110">
        <f t="shared" si="107"/>
        <v>19</v>
      </c>
      <c r="AT291" s="117">
        <f t="shared" si="108"/>
        <v>9266560.5274642017</v>
      </c>
      <c r="AU291" s="101" t="str">
        <f t="shared" si="103"/>
        <v/>
      </c>
    </row>
    <row r="292" spans="1:47">
      <c r="A292" s="101">
        <v>283</v>
      </c>
      <c r="B292" s="105">
        <f t="shared" si="104"/>
        <v>84605.481648239365</v>
      </c>
      <c r="C292" s="106">
        <f t="shared" si="95"/>
        <v>10757.105506353713</v>
      </c>
      <c r="D292" s="105">
        <f t="shared" si="98"/>
        <v>73848.376141885645</v>
      </c>
      <c r="E292" s="105">
        <f t="shared" si="99"/>
        <v>1344671.0312893731</v>
      </c>
      <c r="L292" s="101">
        <f t="shared" si="105"/>
        <v>7.5833333333333334E-3</v>
      </c>
      <c r="M292" s="101">
        <f t="shared" si="106"/>
        <v>300</v>
      </c>
      <c r="N292" s="103">
        <f t="shared" si="100"/>
        <v>282</v>
      </c>
      <c r="O292" s="107">
        <f t="shared" si="101"/>
        <v>84605.481648239365</v>
      </c>
      <c r="P292" s="107">
        <f t="shared" si="102"/>
        <v>73292.574121464539</v>
      </c>
      <c r="Q292" s="107">
        <f t="shared" si="96"/>
        <v>73292.574121464539</v>
      </c>
      <c r="R292" s="107">
        <f t="shared" si="97"/>
        <v>1418519.4074312588</v>
      </c>
      <c r="S292" s="117"/>
      <c r="T292" s="117"/>
      <c r="U292" s="117"/>
      <c r="V292" s="117"/>
      <c r="W292" s="117"/>
      <c r="X292" s="117"/>
      <c r="Y292" s="117"/>
      <c r="Z292" s="117"/>
      <c r="AA292" s="117"/>
      <c r="AG292" s="112"/>
      <c r="AH292" s="112"/>
      <c r="AI292" s="112"/>
      <c r="AJ292" s="112"/>
      <c r="AK292" s="112"/>
      <c r="AL292" s="112"/>
      <c r="AM292" s="112"/>
      <c r="AN292" s="112"/>
      <c r="AO292" s="112"/>
      <c r="AP292" s="112"/>
      <c r="AQ292" s="112"/>
      <c r="AR292" s="112"/>
      <c r="AS292" s="110">
        <f t="shared" si="107"/>
        <v>18</v>
      </c>
      <c r="AT292" s="117">
        <f t="shared" si="108"/>
        <v>9266560.5274642017</v>
      </c>
      <c r="AU292" s="101" t="str">
        <f t="shared" si="103"/>
        <v/>
      </c>
    </row>
    <row r="293" spans="1:47">
      <c r="A293" s="101">
        <v>284</v>
      </c>
      <c r="B293" s="105">
        <f t="shared" si="104"/>
        <v>84605.481648239365</v>
      </c>
      <c r="C293" s="106">
        <f t="shared" si="95"/>
        <v>10197.088653944413</v>
      </c>
      <c r="D293" s="105">
        <f t="shared" si="98"/>
        <v>74408.392994294947</v>
      </c>
      <c r="E293" s="105">
        <f t="shared" si="99"/>
        <v>1270262.6382950782</v>
      </c>
      <c r="L293" s="101">
        <f t="shared" si="105"/>
        <v>7.5833333333333334E-3</v>
      </c>
      <c r="M293" s="101">
        <f t="shared" si="106"/>
        <v>300</v>
      </c>
      <c r="N293" s="103">
        <f t="shared" si="100"/>
        <v>283</v>
      </c>
      <c r="O293" s="107">
        <f t="shared" si="101"/>
        <v>84605.481648239365</v>
      </c>
      <c r="P293" s="107">
        <f t="shared" si="102"/>
        <v>73848.376141885645</v>
      </c>
      <c r="Q293" s="107">
        <f t="shared" si="96"/>
        <v>73848.376141885645</v>
      </c>
      <c r="R293" s="107">
        <f t="shared" si="97"/>
        <v>1344671.0312893731</v>
      </c>
      <c r="S293" s="117"/>
      <c r="T293" s="117"/>
      <c r="U293" s="117"/>
      <c r="V293" s="117"/>
      <c r="W293" s="117"/>
      <c r="X293" s="117"/>
      <c r="Y293" s="117"/>
      <c r="Z293" s="117"/>
      <c r="AA293" s="117"/>
      <c r="AG293" s="112"/>
      <c r="AH293" s="112"/>
      <c r="AI293" s="112"/>
      <c r="AJ293" s="112"/>
      <c r="AK293" s="112"/>
      <c r="AL293" s="112"/>
      <c r="AM293" s="112"/>
      <c r="AN293" s="112"/>
      <c r="AO293" s="112"/>
      <c r="AP293" s="112"/>
      <c r="AQ293" s="112"/>
      <c r="AR293" s="112"/>
      <c r="AS293" s="110">
        <f t="shared" si="107"/>
        <v>17</v>
      </c>
      <c r="AT293" s="117">
        <f t="shared" si="108"/>
        <v>9266560.5274642017</v>
      </c>
      <c r="AU293" s="101" t="str">
        <f t="shared" si="103"/>
        <v/>
      </c>
    </row>
    <row r="294" spans="1:47">
      <c r="A294" s="101">
        <v>285</v>
      </c>
      <c r="B294" s="105">
        <f t="shared" si="104"/>
        <v>84605.481648239365</v>
      </c>
      <c r="C294" s="106">
        <f t="shared" si="95"/>
        <v>9632.8250070710092</v>
      </c>
      <c r="D294" s="105">
        <f t="shared" si="98"/>
        <v>74972.65664116836</v>
      </c>
      <c r="E294" s="105">
        <f t="shared" si="99"/>
        <v>1195289.9816539099</v>
      </c>
      <c r="L294" s="101">
        <f t="shared" si="105"/>
        <v>7.5833333333333334E-3</v>
      </c>
      <c r="M294" s="101">
        <f t="shared" si="106"/>
        <v>300</v>
      </c>
      <c r="N294" s="103">
        <f t="shared" si="100"/>
        <v>284</v>
      </c>
      <c r="O294" s="107">
        <f t="shared" si="101"/>
        <v>84605.481648239365</v>
      </c>
      <c r="P294" s="107">
        <f t="shared" si="102"/>
        <v>74408.392994294947</v>
      </c>
      <c r="Q294" s="107">
        <f t="shared" si="96"/>
        <v>74408.392994294947</v>
      </c>
      <c r="R294" s="107">
        <f t="shared" si="97"/>
        <v>1270262.6382950782</v>
      </c>
      <c r="S294" s="117"/>
      <c r="T294" s="117"/>
      <c r="U294" s="117"/>
      <c r="V294" s="117"/>
      <c r="W294" s="117"/>
      <c r="X294" s="117"/>
      <c r="Y294" s="117"/>
      <c r="Z294" s="117"/>
      <c r="AA294" s="117"/>
      <c r="AG294" s="112"/>
      <c r="AH294" s="112"/>
      <c r="AI294" s="112"/>
      <c r="AJ294" s="112"/>
      <c r="AK294" s="112"/>
      <c r="AL294" s="112"/>
      <c r="AM294" s="112"/>
      <c r="AN294" s="112"/>
      <c r="AO294" s="112"/>
      <c r="AP294" s="112"/>
      <c r="AQ294" s="112"/>
      <c r="AR294" s="112"/>
      <c r="AS294" s="110">
        <f t="shared" si="107"/>
        <v>16</v>
      </c>
      <c r="AT294" s="117">
        <f t="shared" si="108"/>
        <v>9266560.5274642017</v>
      </c>
      <c r="AU294" s="101" t="str">
        <f t="shared" si="103"/>
        <v/>
      </c>
    </row>
    <row r="295" spans="1:47">
      <c r="A295" s="101">
        <v>286</v>
      </c>
      <c r="B295" s="105">
        <f t="shared" si="104"/>
        <v>84605.481648239365</v>
      </c>
      <c r="C295" s="106">
        <f t="shared" si="95"/>
        <v>9064.2823608754843</v>
      </c>
      <c r="D295" s="105">
        <f t="shared" si="98"/>
        <v>75541.199287363881</v>
      </c>
      <c r="E295" s="105">
        <f t="shared" si="99"/>
        <v>1119748.7823665461</v>
      </c>
      <c r="L295" s="101">
        <f t="shared" si="105"/>
        <v>7.5833333333333334E-3</v>
      </c>
      <c r="M295" s="101">
        <f t="shared" si="106"/>
        <v>300</v>
      </c>
      <c r="N295" s="103">
        <f t="shared" si="100"/>
        <v>285</v>
      </c>
      <c r="O295" s="107">
        <f t="shared" si="101"/>
        <v>84605.481648239365</v>
      </c>
      <c r="P295" s="107">
        <f t="shared" si="102"/>
        <v>74972.65664116836</v>
      </c>
      <c r="Q295" s="107">
        <f t="shared" si="96"/>
        <v>74972.65664116836</v>
      </c>
      <c r="R295" s="107">
        <f t="shared" si="97"/>
        <v>1195289.9816539099</v>
      </c>
      <c r="S295" s="117"/>
      <c r="T295" s="117"/>
      <c r="U295" s="117"/>
      <c r="V295" s="117"/>
      <c r="W295" s="117"/>
      <c r="X295" s="117"/>
      <c r="Y295" s="117"/>
      <c r="Z295" s="117"/>
      <c r="AA295" s="117"/>
      <c r="AG295" s="112"/>
      <c r="AH295" s="112"/>
      <c r="AI295" s="112"/>
      <c r="AJ295" s="112"/>
      <c r="AK295" s="112"/>
      <c r="AL295" s="112"/>
      <c r="AM295" s="112"/>
      <c r="AN295" s="112"/>
      <c r="AO295" s="112"/>
      <c r="AP295" s="112"/>
      <c r="AQ295" s="112"/>
      <c r="AR295" s="112"/>
      <c r="AS295" s="110">
        <f t="shared" si="107"/>
        <v>15</v>
      </c>
      <c r="AT295" s="117">
        <f t="shared" si="108"/>
        <v>9266560.5274642017</v>
      </c>
      <c r="AU295" s="101" t="str">
        <f t="shared" si="103"/>
        <v/>
      </c>
    </row>
    <row r="296" spans="1:47">
      <c r="A296" s="101">
        <v>287</v>
      </c>
      <c r="B296" s="105">
        <f t="shared" si="104"/>
        <v>84605.481648239365</v>
      </c>
      <c r="C296" s="106">
        <f t="shared" si="95"/>
        <v>8491.4282662796413</v>
      </c>
      <c r="D296" s="105">
        <f t="shared" si="98"/>
        <v>76114.053381959719</v>
      </c>
      <c r="E296" s="105">
        <f t="shared" si="99"/>
        <v>1043634.7289845864</v>
      </c>
      <c r="L296" s="101">
        <f t="shared" si="105"/>
        <v>7.5833333333333334E-3</v>
      </c>
      <c r="M296" s="101">
        <f t="shared" si="106"/>
        <v>300</v>
      </c>
      <c r="N296" s="103">
        <f t="shared" si="100"/>
        <v>286</v>
      </c>
      <c r="O296" s="107">
        <f t="shared" si="101"/>
        <v>84605.481648239365</v>
      </c>
      <c r="P296" s="107">
        <f t="shared" si="102"/>
        <v>75541.199287363881</v>
      </c>
      <c r="Q296" s="107">
        <f t="shared" si="96"/>
        <v>75541.199287363881</v>
      </c>
      <c r="R296" s="107">
        <f t="shared" si="97"/>
        <v>1119748.7823665461</v>
      </c>
      <c r="S296" s="117"/>
      <c r="T296" s="117"/>
      <c r="U296" s="117"/>
      <c r="V296" s="117"/>
      <c r="W296" s="117"/>
      <c r="X296" s="117"/>
      <c r="Y296" s="117"/>
      <c r="Z296" s="117"/>
      <c r="AA296" s="117"/>
      <c r="AG296" s="112"/>
      <c r="AH296" s="112"/>
      <c r="AI296" s="112"/>
      <c r="AJ296" s="112"/>
      <c r="AK296" s="112"/>
      <c r="AL296" s="112"/>
      <c r="AM296" s="112"/>
      <c r="AN296" s="112"/>
      <c r="AO296" s="112"/>
      <c r="AP296" s="112"/>
      <c r="AQ296" s="112"/>
      <c r="AR296" s="112"/>
      <c r="AS296" s="110">
        <f t="shared" si="107"/>
        <v>14</v>
      </c>
      <c r="AT296" s="117">
        <f t="shared" si="108"/>
        <v>9266560.5274642017</v>
      </c>
      <c r="AU296" s="101" t="str">
        <f t="shared" si="103"/>
        <v/>
      </c>
    </row>
    <row r="297" spans="1:47">
      <c r="A297" s="101">
        <v>288</v>
      </c>
      <c r="B297" s="105">
        <f t="shared" si="104"/>
        <v>84605.481648239365</v>
      </c>
      <c r="C297" s="106">
        <f t="shared" si="95"/>
        <v>7914.2300281331136</v>
      </c>
      <c r="D297" s="105">
        <f t="shared" si="98"/>
        <v>76691.251620106254</v>
      </c>
      <c r="E297" s="105">
        <f t="shared" si="99"/>
        <v>966943.47736448015</v>
      </c>
      <c r="L297" s="101">
        <f t="shared" si="105"/>
        <v>7.5833333333333334E-3</v>
      </c>
      <c r="M297" s="101">
        <f t="shared" si="106"/>
        <v>300</v>
      </c>
      <c r="N297" s="103">
        <f t="shared" si="100"/>
        <v>287</v>
      </c>
      <c r="O297" s="107">
        <f t="shared" si="101"/>
        <v>84605.481648239365</v>
      </c>
      <c r="P297" s="107">
        <f t="shared" si="102"/>
        <v>76114.053381959719</v>
      </c>
      <c r="Q297" s="107">
        <f t="shared" si="96"/>
        <v>76114.053381959719</v>
      </c>
      <c r="R297" s="107">
        <f t="shared" si="97"/>
        <v>1043634.7289845864</v>
      </c>
      <c r="S297" s="117"/>
      <c r="T297" s="117"/>
      <c r="U297" s="117"/>
      <c r="V297" s="117"/>
      <c r="W297" s="117"/>
      <c r="X297" s="117"/>
      <c r="Y297" s="117"/>
      <c r="Z297" s="117"/>
      <c r="AA297" s="117"/>
      <c r="AG297" s="112"/>
      <c r="AH297" s="112"/>
      <c r="AI297" s="112"/>
      <c r="AJ297" s="112"/>
      <c r="AK297" s="112"/>
      <c r="AL297" s="112"/>
      <c r="AM297" s="112"/>
      <c r="AN297" s="112"/>
      <c r="AO297" s="112"/>
      <c r="AP297" s="112"/>
      <c r="AQ297" s="112"/>
      <c r="AR297" s="112"/>
      <c r="AS297" s="110">
        <f t="shared" si="107"/>
        <v>13</v>
      </c>
      <c r="AT297" s="117">
        <f t="shared" si="108"/>
        <v>9266560.5274642017</v>
      </c>
      <c r="AU297" s="101" t="str">
        <f t="shared" si="103"/>
        <v/>
      </c>
    </row>
    <row r="298" spans="1:47">
      <c r="A298" s="101">
        <v>289</v>
      </c>
      <c r="B298" s="105">
        <f t="shared" si="104"/>
        <v>84605.481648239365</v>
      </c>
      <c r="C298" s="106">
        <f t="shared" si="95"/>
        <v>7332.654703347308</v>
      </c>
      <c r="D298" s="105">
        <f t="shared" si="98"/>
        <v>77272.826944892062</v>
      </c>
      <c r="E298" s="105">
        <f t="shared" si="99"/>
        <v>889670.65041958808</v>
      </c>
      <c r="L298" s="101">
        <f t="shared" si="105"/>
        <v>7.5833333333333334E-3</v>
      </c>
      <c r="M298" s="101">
        <f t="shared" si="106"/>
        <v>300</v>
      </c>
      <c r="N298" s="103">
        <f t="shared" si="100"/>
        <v>288</v>
      </c>
      <c r="O298" s="107">
        <f t="shared" si="101"/>
        <v>84605.481648239365</v>
      </c>
      <c r="P298" s="107">
        <f t="shared" si="102"/>
        <v>76691.251620106254</v>
      </c>
      <c r="Q298" s="107">
        <f t="shared" si="96"/>
        <v>76691.251620106254</v>
      </c>
      <c r="R298" s="107">
        <f t="shared" si="97"/>
        <v>966943.47736448015</v>
      </c>
      <c r="S298" s="117"/>
      <c r="T298" s="117"/>
      <c r="U298" s="117"/>
      <c r="V298" s="117"/>
      <c r="W298" s="117"/>
      <c r="X298" s="117"/>
      <c r="Y298" s="117"/>
      <c r="Z298" s="117"/>
      <c r="AA298" s="117"/>
      <c r="AG298" s="112"/>
      <c r="AH298" s="112"/>
      <c r="AI298" s="112"/>
      <c r="AJ298" s="112"/>
      <c r="AK298" s="112"/>
      <c r="AL298" s="112"/>
      <c r="AM298" s="112"/>
      <c r="AN298" s="112"/>
      <c r="AO298" s="112"/>
      <c r="AP298" s="112"/>
      <c r="AQ298" s="112"/>
      <c r="AR298" s="112"/>
      <c r="AS298" s="110">
        <f t="shared" si="107"/>
        <v>12</v>
      </c>
      <c r="AT298" s="117">
        <f t="shared" si="108"/>
        <v>9266560.5274642017</v>
      </c>
      <c r="AU298" s="101" t="str">
        <f t="shared" si="103"/>
        <v/>
      </c>
    </row>
    <row r="299" spans="1:47">
      <c r="A299" s="101">
        <v>290</v>
      </c>
      <c r="B299" s="105">
        <f t="shared" si="104"/>
        <v>84605.481648239365</v>
      </c>
      <c r="C299" s="106">
        <f t="shared" si="95"/>
        <v>6746.6690990152101</v>
      </c>
      <c r="D299" s="105">
        <f t="shared" si="98"/>
        <v>77858.812549224152</v>
      </c>
      <c r="E299" s="105">
        <f t="shared" si="99"/>
        <v>811811.83787036396</v>
      </c>
      <c r="L299" s="101">
        <f t="shared" si="105"/>
        <v>7.5833333333333334E-3</v>
      </c>
      <c r="M299" s="101">
        <f t="shared" si="106"/>
        <v>300</v>
      </c>
      <c r="N299" s="103">
        <f t="shared" si="100"/>
        <v>289</v>
      </c>
      <c r="O299" s="107">
        <f t="shared" si="101"/>
        <v>84605.481648239365</v>
      </c>
      <c r="P299" s="107">
        <f t="shared" si="102"/>
        <v>77272.826944892062</v>
      </c>
      <c r="Q299" s="107">
        <f t="shared" si="96"/>
        <v>77272.826944892062</v>
      </c>
      <c r="R299" s="107">
        <f t="shared" si="97"/>
        <v>889670.65041958808</v>
      </c>
      <c r="S299" s="117"/>
      <c r="T299" s="117"/>
      <c r="U299" s="117"/>
      <c r="V299" s="117"/>
      <c r="W299" s="117"/>
      <c r="X299" s="117"/>
      <c r="Y299" s="117"/>
      <c r="Z299" s="117"/>
      <c r="AA299" s="117"/>
      <c r="AG299" s="112"/>
      <c r="AH299" s="112"/>
      <c r="AI299" s="112"/>
      <c r="AJ299" s="112"/>
      <c r="AK299" s="112"/>
      <c r="AL299" s="112"/>
      <c r="AM299" s="112"/>
      <c r="AN299" s="112"/>
      <c r="AO299" s="112"/>
      <c r="AP299" s="112"/>
      <c r="AQ299" s="112"/>
      <c r="AR299" s="112"/>
      <c r="AS299" s="110">
        <f t="shared" si="107"/>
        <v>11</v>
      </c>
      <c r="AT299" s="117">
        <f t="shared" si="108"/>
        <v>9266560.5274642017</v>
      </c>
      <c r="AU299" s="101" t="str">
        <f t="shared" si="103"/>
        <v/>
      </c>
    </row>
    <row r="300" spans="1:47">
      <c r="A300" s="101">
        <v>291</v>
      </c>
      <c r="B300" s="105">
        <f t="shared" si="104"/>
        <v>84605.481648239365</v>
      </c>
      <c r="C300" s="106">
        <f t="shared" si="95"/>
        <v>6156.2397705169269</v>
      </c>
      <c r="D300" s="105">
        <f t="shared" si="98"/>
        <v>78449.241877722437</v>
      </c>
      <c r="E300" s="105">
        <f t="shared" si="99"/>
        <v>733362.59599264152</v>
      </c>
      <c r="L300" s="101">
        <f t="shared" si="105"/>
        <v>7.5833333333333334E-3</v>
      </c>
      <c r="M300" s="101">
        <f t="shared" si="106"/>
        <v>300</v>
      </c>
      <c r="N300" s="103">
        <f t="shared" si="100"/>
        <v>290</v>
      </c>
      <c r="O300" s="107">
        <f t="shared" si="101"/>
        <v>84605.481648239365</v>
      </c>
      <c r="P300" s="107">
        <f t="shared" si="102"/>
        <v>77858.812549224152</v>
      </c>
      <c r="Q300" s="107">
        <f t="shared" si="96"/>
        <v>77858.812549224152</v>
      </c>
      <c r="R300" s="107">
        <f t="shared" si="97"/>
        <v>811811.83787036396</v>
      </c>
      <c r="S300" s="117"/>
      <c r="T300" s="117"/>
      <c r="U300" s="117"/>
      <c r="V300" s="117"/>
      <c r="W300" s="117"/>
      <c r="X300" s="117"/>
      <c r="Y300" s="117"/>
      <c r="Z300" s="117"/>
      <c r="AA300" s="117"/>
      <c r="AG300" s="112"/>
      <c r="AH300" s="112"/>
      <c r="AI300" s="112"/>
      <c r="AJ300" s="112"/>
      <c r="AK300" s="112"/>
      <c r="AL300" s="112"/>
      <c r="AM300" s="112"/>
      <c r="AN300" s="112"/>
      <c r="AO300" s="112"/>
      <c r="AP300" s="112"/>
      <c r="AQ300" s="112"/>
      <c r="AR300" s="112"/>
      <c r="AS300" s="110">
        <f t="shared" si="107"/>
        <v>10</v>
      </c>
      <c r="AT300" s="117">
        <f t="shared" si="108"/>
        <v>9266560.5274642017</v>
      </c>
      <c r="AU300" s="101" t="str">
        <f t="shared" si="103"/>
        <v/>
      </c>
    </row>
    <row r="301" spans="1:47">
      <c r="A301" s="101">
        <v>292</v>
      </c>
      <c r="B301" s="105">
        <f t="shared" si="104"/>
        <v>84605.481648239365</v>
      </c>
      <c r="C301" s="106">
        <f t="shared" si="95"/>
        <v>5561.3330196108645</v>
      </c>
      <c r="D301" s="105">
        <f t="shared" si="98"/>
        <v>79044.148628628507</v>
      </c>
      <c r="E301" s="105">
        <f t="shared" si="99"/>
        <v>654318.44736401306</v>
      </c>
      <c r="L301" s="101">
        <f t="shared" si="105"/>
        <v>7.5833333333333334E-3</v>
      </c>
      <c r="M301" s="101">
        <f t="shared" si="106"/>
        <v>300</v>
      </c>
      <c r="N301" s="103">
        <f t="shared" si="100"/>
        <v>291</v>
      </c>
      <c r="O301" s="107">
        <f t="shared" si="101"/>
        <v>84605.481648239365</v>
      </c>
      <c r="P301" s="107">
        <f t="shared" si="102"/>
        <v>78449.241877722437</v>
      </c>
      <c r="Q301" s="107">
        <f t="shared" si="96"/>
        <v>78449.241877722437</v>
      </c>
      <c r="R301" s="107">
        <f t="shared" si="97"/>
        <v>733362.59599264152</v>
      </c>
      <c r="S301" s="117"/>
      <c r="T301" s="117"/>
      <c r="U301" s="117"/>
      <c r="V301" s="117"/>
      <c r="W301" s="117"/>
      <c r="X301" s="117"/>
      <c r="Y301" s="117"/>
      <c r="Z301" s="117"/>
      <c r="AA301" s="117"/>
      <c r="AG301" s="112"/>
      <c r="AH301" s="112"/>
      <c r="AI301" s="112"/>
      <c r="AJ301" s="112"/>
      <c r="AK301" s="112"/>
      <c r="AL301" s="112"/>
      <c r="AM301" s="112"/>
      <c r="AN301" s="112"/>
      <c r="AO301" s="112"/>
      <c r="AP301" s="112"/>
      <c r="AQ301" s="112"/>
      <c r="AR301" s="112"/>
      <c r="AS301" s="110">
        <f t="shared" si="107"/>
        <v>9</v>
      </c>
      <c r="AT301" s="117">
        <f t="shared" si="108"/>
        <v>9266560.5274642017</v>
      </c>
      <c r="AU301" s="101" t="str">
        <f t="shared" si="103"/>
        <v/>
      </c>
    </row>
    <row r="302" spans="1:47">
      <c r="A302" s="101">
        <v>293</v>
      </c>
      <c r="B302" s="105">
        <f t="shared" si="104"/>
        <v>84605.481648239365</v>
      </c>
      <c r="C302" s="106">
        <f t="shared" si="95"/>
        <v>4961.9148925104328</v>
      </c>
      <c r="D302" s="105">
        <f t="shared" si="98"/>
        <v>79643.566755728927</v>
      </c>
      <c r="E302" s="105">
        <f t="shared" si="99"/>
        <v>574674.88060828415</v>
      </c>
      <c r="L302" s="101">
        <f t="shared" si="105"/>
        <v>7.5833333333333334E-3</v>
      </c>
      <c r="M302" s="101">
        <f t="shared" si="106"/>
        <v>300</v>
      </c>
      <c r="N302" s="103">
        <f t="shared" si="100"/>
        <v>292</v>
      </c>
      <c r="O302" s="107">
        <f t="shared" si="101"/>
        <v>84605.481648239365</v>
      </c>
      <c r="P302" s="107">
        <f t="shared" si="102"/>
        <v>79044.148628628507</v>
      </c>
      <c r="Q302" s="107">
        <f t="shared" si="96"/>
        <v>79044.148628628507</v>
      </c>
      <c r="R302" s="107">
        <f t="shared" si="97"/>
        <v>654318.44736401306</v>
      </c>
      <c r="S302" s="117"/>
      <c r="T302" s="117"/>
      <c r="U302" s="117"/>
      <c r="V302" s="117"/>
      <c r="W302" s="117"/>
      <c r="X302" s="117"/>
      <c r="Y302" s="117"/>
      <c r="Z302" s="117"/>
      <c r="AA302" s="117"/>
      <c r="AG302" s="112"/>
      <c r="AH302" s="112"/>
      <c r="AI302" s="112"/>
      <c r="AJ302" s="112"/>
      <c r="AK302" s="112"/>
      <c r="AL302" s="112"/>
      <c r="AM302" s="112"/>
      <c r="AN302" s="112"/>
      <c r="AO302" s="112"/>
      <c r="AP302" s="112"/>
      <c r="AQ302" s="112"/>
      <c r="AR302" s="112"/>
      <c r="AS302" s="110">
        <f t="shared" si="107"/>
        <v>8</v>
      </c>
      <c r="AT302" s="117">
        <f t="shared" si="108"/>
        <v>9266560.5274642017</v>
      </c>
      <c r="AU302" s="101" t="str">
        <f t="shared" si="103"/>
        <v/>
      </c>
    </row>
    <row r="303" spans="1:47">
      <c r="A303" s="101">
        <v>294</v>
      </c>
      <c r="B303" s="105">
        <f t="shared" si="104"/>
        <v>84605.481648239365</v>
      </c>
      <c r="C303" s="106">
        <f t="shared" si="95"/>
        <v>4357.9511779461545</v>
      </c>
      <c r="D303" s="105">
        <f t="shared" si="98"/>
        <v>80247.530470293204</v>
      </c>
      <c r="E303" s="105">
        <f t="shared" si="99"/>
        <v>494427.35013799096</v>
      </c>
      <c r="L303" s="101">
        <f t="shared" si="105"/>
        <v>7.5833333333333334E-3</v>
      </c>
      <c r="M303" s="101">
        <f t="shared" si="106"/>
        <v>300</v>
      </c>
      <c r="N303" s="103">
        <f t="shared" si="100"/>
        <v>293</v>
      </c>
      <c r="O303" s="107">
        <f t="shared" si="101"/>
        <v>84605.481648239365</v>
      </c>
      <c r="P303" s="107">
        <f t="shared" si="102"/>
        <v>79643.566755728927</v>
      </c>
      <c r="Q303" s="107">
        <f t="shared" si="96"/>
        <v>79643.566755728927</v>
      </c>
      <c r="R303" s="107">
        <f t="shared" si="97"/>
        <v>574674.88060828415</v>
      </c>
      <c r="S303" s="117"/>
      <c r="T303" s="117"/>
      <c r="U303" s="117"/>
      <c r="V303" s="117"/>
      <c r="W303" s="117"/>
      <c r="X303" s="117"/>
      <c r="Y303" s="117"/>
      <c r="Z303" s="117"/>
      <c r="AA303" s="117"/>
      <c r="AG303" s="112"/>
      <c r="AH303" s="112"/>
      <c r="AI303" s="112"/>
      <c r="AJ303" s="112"/>
      <c r="AK303" s="112"/>
      <c r="AL303" s="112"/>
      <c r="AM303" s="112"/>
      <c r="AN303" s="112"/>
      <c r="AO303" s="112"/>
      <c r="AP303" s="112"/>
      <c r="AQ303" s="112"/>
      <c r="AR303" s="112"/>
      <c r="AS303" s="110">
        <f t="shared" si="107"/>
        <v>7</v>
      </c>
      <c r="AT303" s="117">
        <f t="shared" si="108"/>
        <v>9266560.5274642017</v>
      </c>
      <c r="AU303" s="101" t="str">
        <f t="shared" si="103"/>
        <v/>
      </c>
    </row>
    <row r="304" spans="1:47">
      <c r="A304" s="101">
        <v>295</v>
      </c>
      <c r="B304" s="105">
        <f t="shared" si="104"/>
        <v>84605.481648239365</v>
      </c>
      <c r="C304" s="106">
        <f t="shared" si="95"/>
        <v>3749.4074052130982</v>
      </c>
      <c r="D304" s="105">
        <f t="shared" si="98"/>
        <v>80856.074243026262</v>
      </c>
      <c r="E304" s="105">
        <f t="shared" si="99"/>
        <v>413571.2758949647</v>
      </c>
      <c r="L304" s="101">
        <f t="shared" si="105"/>
        <v>7.5833333333333334E-3</v>
      </c>
      <c r="M304" s="101">
        <f t="shared" si="106"/>
        <v>300</v>
      </c>
      <c r="N304" s="103">
        <f t="shared" si="100"/>
        <v>294</v>
      </c>
      <c r="O304" s="107">
        <f t="shared" si="101"/>
        <v>84605.481648239365</v>
      </c>
      <c r="P304" s="107">
        <f t="shared" si="102"/>
        <v>80247.530470293204</v>
      </c>
      <c r="Q304" s="107">
        <f t="shared" si="96"/>
        <v>80247.530470293204</v>
      </c>
      <c r="R304" s="107">
        <f t="shared" si="97"/>
        <v>494427.35013799096</v>
      </c>
      <c r="S304" s="117"/>
      <c r="T304" s="117"/>
      <c r="U304" s="117"/>
      <c r="V304" s="117"/>
      <c r="W304" s="117"/>
      <c r="X304" s="117"/>
      <c r="Y304" s="117"/>
      <c r="Z304" s="117"/>
      <c r="AA304" s="117"/>
      <c r="AG304" s="112"/>
      <c r="AH304" s="112"/>
      <c r="AI304" s="112"/>
      <c r="AJ304" s="112"/>
      <c r="AK304" s="112"/>
      <c r="AL304" s="112"/>
      <c r="AM304" s="112"/>
      <c r="AN304" s="112"/>
      <c r="AO304" s="112"/>
      <c r="AP304" s="112"/>
      <c r="AQ304" s="112"/>
      <c r="AR304" s="112"/>
      <c r="AS304" s="110">
        <f t="shared" si="107"/>
        <v>6</v>
      </c>
      <c r="AT304" s="117">
        <f t="shared" si="108"/>
        <v>9266560.5274642017</v>
      </c>
      <c r="AU304" s="101" t="str">
        <f t="shared" si="103"/>
        <v/>
      </c>
    </row>
    <row r="305" spans="1:47">
      <c r="A305" s="101">
        <v>296</v>
      </c>
      <c r="B305" s="105">
        <f t="shared" si="104"/>
        <v>84605.481648239365</v>
      </c>
      <c r="C305" s="106">
        <f t="shared" si="95"/>
        <v>3136.2488422034821</v>
      </c>
      <c r="D305" s="105">
        <f t="shared" si="98"/>
        <v>81469.232806035885</v>
      </c>
      <c r="E305" s="105">
        <f t="shared" si="99"/>
        <v>332102.0430889288</v>
      </c>
      <c r="L305" s="101">
        <f t="shared" si="105"/>
        <v>7.5833333333333334E-3</v>
      </c>
      <c r="M305" s="101">
        <f t="shared" si="106"/>
        <v>300</v>
      </c>
      <c r="N305" s="103">
        <f t="shared" si="100"/>
        <v>295</v>
      </c>
      <c r="O305" s="107">
        <f t="shared" si="101"/>
        <v>84605.481648239365</v>
      </c>
      <c r="P305" s="107">
        <f t="shared" si="102"/>
        <v>80856.074243026262</v>
      </c>
      <c r="Q305" s="107">
        <f t="shared" si="96"/>
        <v>80856.074243026262</v>
      </c>
      <c r="R305" s="107">
        <f t="shared" si="97"/>
        <v>413571.2758949647</v>
      </c>
      <c r="S305" s="117"/>
      <c r="T305" s="117"/>
      <c r="U305" s="117"/>
      <c r="V305" s="117"/>
      <c r="W305" s="117"/>
      <c r="X305" s="117"/>
      <c r="Y305" s="117"/>
      <c r="Z305" s="117"/>
      <c r="AA305" s="117"/>
      <c r="AG305" s="112"/>
      <c r="AH305" s="112"/>
      <c r="AI305" s="112"/>
      <c r="AJ305" s="112"/>
      <c r="AK305" s="112"/>
      <c r="AL305" s="112"/>
      <c r="AM305" s="112"/>
      <c r="AN305" s="112"/>
      <c r="AO305" s="112"/>
      <c r="AP305" s="112"/>
      <c r="AQ305" s="112"/>
      <c r="AR305" s="112"/>
      <c r="AS305" s="110">
        <f t="shared" si="107"/>
        <v>5</v>
      </c>
      <c r="AT305" s="117">
        <f t="shared" si="108"/>
        <v>9266560.5274642017</v>
      </c>
      <c r="AU305" s="101" t="str">
        <f t="shared" si="103"/>
        <v/>
      </c>
    </row>
    <row r="306" spans="1:47">
      <c r="A306" s="101">
        <v>297</v>
      </c>
      <c r="B306" s="105">
        <f t="shared" si="104"/>
        <v>84605.481648239365</v>
      </c>
      <c r="C306" s="106">
        <f t="shared" si="95"/>
        <v>2518.4404934243767</v>
      </c>
      <c r="D306" s="105">
        <f t="shared" si="98"/>
        <v>82087.041154814986</v>
      </c>
      <c r="E306" s="105">
        <f t="shared" si="99"/>
        <v>250015.0019341138</v>
      </c>
      <c r="L306" s="101">
        <f t="shared" si="105"/>
        <v>7.5833333333333334E-3</v>
      </c>
      <c r="M306" s="101">
        <f t="shared" si="106"/>
        <v>300</v>
      </c>
      <c r="N306" s="103">
        <f t="shared" si="100"/>
        <v>296</v>
      </c>
      <c r="O306" s="107">
        <f t="shared" si="101"/>
        <v>84605.481648239365</v>
      </c>
      <c r="P306" s="107">
        <f t="shared" si="102"/>
        <v>81469.232806035885</v>
      </c>
      <c r="Q306" s="107">
        <f t="shared" si="96"/>
        <v>81469.232806035885</v>
      </c>
      <c r="R306" s="107">
        <f t="shared" si="97"/>
        <v>332102.0430889288</v>
      </c>
      <c r="S306" s="117"/>
      <c r="T306" s="117"/>
      <c r="U306" s="117"/>
      <c r="V306" s="117"/>
      <c r="W306" s="117"/>
      <c r="X306" s="117"/>
      <c r="Y306" s="117"/>
      <c r="Z306" s="117"/>
      <c r="AA306" s="117"/>
      <c r="AG306" s="112"/>
      <c r="AH306" s="112"/>
      <c r="AI306" s="112"/>
      <c r="AJ306" s="112"/>
      <c r="AK306" s="112"/>
      <c r="AL306" s="112"/>
      <c r="AM306" s="112"/>
      <c r="AN306" s="112"/>
      <c r="AO306" s="112"/>
      <c r="AP306" s="112"/>
      <c r="AQ306" s="112"/>
      <c r="AR306" s="112"/>
      <c r="AS306" s="110">
        <f t="shared" si="107"/>
        <v>4</v>
      </c>
      <c r="AT306" s="117">
        <f t="shared" si="108"/>
        <v>9266560.5274642017</v>
      </c>
      <c r="AU306" s="101" t="str">
        <f t="shared" si="103"/>
        <v/>
      </c>
    </row>
    <row r="307" spans="1:47">
      <c r="A307" s="101">
        <v>298</v>
      </c>
      <c r="B307" s="105">
        <f t="shared" si="104"/>
        <v>84605.481648239365</v>
      </c>
      <c r="C307" s="106">
        <f t="shared" si="95"/>
        <v>1895.947098000363</v>
      </c>
      <c r="D307" s="105">
        <f t="shared" si="98"/>
        <v>82709.534550238997</v>
      </c>
      <c r="E307" s="105">
        <f t="shared" si="99"/>
        <v>167305.46738387481</v>
      </c>
      <c r="L307" s="101">
        <f t="shared" si="105"/>
        <v>7.5833333333333334E-3</v>
      </c>
      <c r="M307" s="101">
        <f t="shared" si="106"/>
        <v>300</v>
      </c>
      <c r="N307" s="103">
        <f t="shared" si="100"/>
        <v>297</v>
      </c>
      <c r="O307" s="107">
        <f t="shared" si="101"/>
        <v>84605.481648239365</v>
      </c>
      <c r="P307" s="107">
        <f t="shared" si="102"/>
        <v>82087.041154814986</v>
      </c>
      <c r="Q307" s="107">
        <f t="shared" si="96"/>
        <v>82087.041154814986</v>
      </c>
      <c r="R307" s="107">
        <f t="shared" si="97"/>
        <v>250015.0019341138</v>
      </c>
      <c r="S307" s="117"/>
      <c r="T307" s="117"/>
      <c r="U307" s="117"/>
      <c r="V307" s="117"/>
      <c r="W307" s="117"/>
      <c r="X307" s="117"/>
      <c r="Y307" s="117"/>
      <c r="Z307" s="117"/>
      <c r="AA307" s="117"/>
      <c r="AG307" s="112"/>
      <c r="AH307" s="112"/>
      <c r="AI307" s="112"/>
      <c r="AJ307" s="112"/>
      <c r="AK307" s="112"/>
      <c r="AL307" s="112"/>
      <c r="AM307" s="112"/>
      <c r="AN307" s="112"/>
      <c r="AO307" s="112"/>
      <c r="AP307" s="112"/>
      <c r="AQ307" s="112"/>
      <c r="AR307" s="112"/>
      <c r="AS307" s="110">
        <f t="shared" si="107"/>
        <v>3</v>
      </c>
      <c r="AT307" s="117">
        <f t="shared" si="108"/>
        <v>9266560.5274642017</v>
      </c>
      <c r="AU307" s="101" t="str">
        <f t="shared" si="103"/>
        <v/>
      </c>
    </row>
    <row r="308" spans="1:47">
      <c r="A308" s="101">
        <v>299</v>
      </c>
      <c r="B308" s="105">
        <f t="shared" si="104"/>
        <v>84605.481648239365</v>
      </c>
      <c r="C308" s="106">
        <f t="shared" si="95"/>
        <v>1268.7331276610507</v>
      </c>
      <c r="D308" s="105">
        <f t="shared" si="98"/>
        <v>83336.748520578316</v>
      </c>
      <c r="E308" s="105">
        <f t="shared" si="99"/>
        <v>83968.718863296497</v>
      </c>
      <c r="L308" s="101">
        <f t="shared" si="105"/>
        <v>7.5833333333333334E-3</v>
      </c>
      <c r="M308" s="101">
        <f t="shared" si="106"/>
        <v>300</v>
      </c>
      <c r="N308" s="103">
        <f t="shared" si="100"/>
        <v>298</v>
      </c>
      <c r="O308" s="107">
        <f t="shared" si="101"/>
        <v>84605.481648239365</v>
      </c>
      <c r="P308" s="107">
        <f t="shared" si="102"/>
        <v>82709.534550238997</v>
      </c>
      <c r="Q308" s="107">
        <f t="shared" si="96"/>
        <v>82709.534550238997</v>
      </c>
      <c r="R308" s="107">
        <f t="shared" si="97"/>
        <v>167305.46738387481</v>
      </c>
      <c r="S308" s="117"/>
      <c r="T308" s="117"/>
      <c r="U308" s="117"/>
      <c r="V308" s="117"/>
      <c r="W308" s="117"/>
      <c r="X308" s="117"/>
      <c r="Y308" s="117"/>
      <c r="Z308" s="117"/>
      <c r="AA308" s="117"/>
      <c r="AG308" s="112"/>
      <c r="AH308" s="112"/>
      <c r="AI308" s="112"/>
      <c r="AJ308" s="112"/>
      <c r="AK308" s="112"/>
      <c r="AL308" s="112"/>
      <c r="AM308" s="112"/>
      <c r="AN308" s="112"/>
      <c r="AO308" s="112"/>
      <c r="AP308" s="112"/>
      <c r="AQ308" s="112"/>
      <c r="AR308" s="112"/>
      <c r="AS308" s="110">
        <f t="shared" si="107"/>
        <v>2</v>
      </c>
      <c r="AT308" s="117">
        <f t="shared" si="108"/>
        <v>9266560.5274642017</v>
      </c>
      <c r="AU308" s="101" t="str">
        <f t="shared" si="103"/>
        <v/>
      </c>
    </row>
    <row r="309" spans="1:47">
      <c r="A309" s="101">
        <v>300</v>
      </c>
      <c r="B309" s="105">
        <f t="shared" si="104"/>
        <v>84605.481648239365</v>
      </c>
      <c r="C309" s="106">
        <f t="shared" si="95"/>
        <v>636.76278471333183</v>
      </c>
      <c r="D309" s="105">
        <f t="shared" si="98"/>
        <v>83968.718863526039</v>
      </c>
      <c r="E309" s="105">
        <f t="shared" si="99"/>
        <v>-2.2954191081225872E-7</v>
      </c>
      <c r="L309" s="101">
        <f t="shared" si="105"/>
        <v>7.5833333333333334E-3</v>
      </c>
      <c r="M309" s="101">
        <f t="shared" si="106"/>
        <v>300</v>
      </c>
      <c r="N309" s="103">
        <f t="shared" si="100"/>
        <v>299</v>
      </c>
      <c r="O309" s="107">
        <f t="shared" si="101"/>
        <v>84605.481648239365</v>
      </c>
      <c r="P309" s="107">
        <f t="shared" si="102"/>
        <v>83336.748520578316</v>
      </c>
      <c r="Q309" s="107">
        <f t="shared" si="96"/>
        <v>83336.748520578316</v>
      </c>
      <c r="R309" s="107">
        <f t="shared" si="97"/>
        <v>83968.718863296497</v>
      </c>
      <c r="S309" s="117"/>
      <c r="T309" s="117"/>
      <c r="U309" s="117"/>
      <c r="V309" s="117"/>
      <c r="W309" s="117"/>
      <c r="X309" s="117"/>
      <c r="Y309" s="117"/>
      <c r="Z309" s="117"/>
      <c r="AA309" s="117"/>
      <c r="AG309" s="112"/>
      <c r="AH309" s="112"/>
      <c r="AI309" s="112"/>
      <c r="AJ309" s="112"/>
      <c r="AK309" s="112"/>
      <c r="AL309" s="112"/>
      <c r="AM309" s="112"/>
      <c r="AN309" s="112"/>
      <c r="AO309" s="112"/>
      <c r="AP309" s="112"/>
      <c r="AQ309" s="112"/>
      <c r="AR309" s="112"/>
      <c r="AS309" s="110">
        <f t="shared" si="107"/>
        <v>1</v>
      </c>
      <c r="AT309" s="117">
        <f t="shared" si="108"/>
        <v>9266560.5274642017</v>
      </c>
      <c r="AU309" s="101" t="str">
        <f t="shared" si="103"/>
        <v/>
      </c>
    </row>
    <row r="310" spans="1:47">
      <c r="C310" s="108"/>
      <c r="M310" s="101">
        <f t="shared" si="106"/>
        <v>300</v>
      </c>
      <c r="N310" s="103">
        <f t="shared" si="100"/>
        <v>300</v>
      </c>
      <c r="O310" s="107">
        <f t="shared" si="101"/>
        <v>84605.481648239365</v>
      </c>
      <c r="P310" s="107">
        <f t="shared" si="102"/>
        <v>83968.718863526039</v>
      </c>
      <c r="Q310" s="103"/>
      <c r="R310" s="107">
        <f t="shared" si="97"/>
        <v>-2.2954191081225872E-7</v>
      </c>
      <c r="S310" s="117"/>
      <c r="T310" s="117"/>
      <c r="U310" s="117"/>
      <c r="V310" s="117"/>
      <c r="W310" s="117"/>
      <c r="X310" s="117"/>
      <c r="Y310" s="117"/>
      <c r="Z310" s="117"/>
      <c r="AA310" s="117"/>
      <c r="AG310" s="112"/>
      <c r="AH310" s="112"/>
      <c r="AI310" s="112"/>
      <c r="AJ310" s="112"/>
      <c r="AK310" s="112"/>
      <c r="AL310" s="112"/>
      <c r="AM310" s="112"/>
      <c r="AN310" s="112"/>
      <c r="AO310" s="112"/>
      <c r="AP310" s="112"/>
      <c r="AQ310" s="112"/>
      <c r="AR310" s="112"/>
      <c r="AS310" s="110">
        <f t="shared" si="107"/>
        <v>0</v>
      </c>
      <c r="AT310" s="117">
        <f t="shared" si="108"/>
        <v>9266560.5274642017</v>
      </c>
      <c r="AU310" s="101" t="str">
        <f t="shared" si="103"/>
        <v/>
      </c>
    </row>
    <row r="311" spans="1:47">
      <c r="C311" s="108"/>
      <c r="AU311" s="101">
        <f>SUM(AU11:AU310)</f>
        <v>65</v>
      </c>
    </row>
    <row r="312" spans="1:47">
      <c r="AU312" s="101">
        <f>W5</f>
        <v>300</v>
      </c>
    </row>
  </sheetData>
  <sheetProtection password="98EC" sheet="1" objects="1" scenarios="1"/>
  <dataValidations count="3">
    <dataValidation type="list" allowBlank="1" showInputMessage="1" showErrorMessage="1" sqref="V22">
      <formula1>$R$11:$R$309</formula1>
    </dataValidation>
    <dataValidation type="list" allowBlank="1" showInputMessage="1" showErrorMessage="1" sqref="V19">
      <formula1>"6,9,12,15,18,24,30,36"</formula1>
    </dataValidation>
    <dataValidation type="list" allowBlank="1" showInputMessage="1" showErrorMessage="1" sqref="V13">
      <formula1>$R$10:$R$310</formula1>
    </dataValidation>
  </dataValidations>
  <hyperlinks>
    <hyperlink ref="AV6" r:id="rId1"/>
    <hyperlink ref="AV11" r:id="rId2"/>
    <hyperlink ref="T37" r:id="rId3"/>
    <hyperlink ref="T42" r:id="rId4"/>
    <hyperlink ref="Y5" r:id="rId5"/>
  </hyperlinks>
  <pageMargins left="0.7" right="0.7" top="0.75" bottom="0.75" header="0.3" footer="0.3"/>
  <pageSetup orientation="portrait" horizontalDpi="300" verticalDpi="300" r:id="rId6"/>
  <drawing r:id="rId7"/>
</worksheet>
</file>

<file path=xl/worksheets/sheet4.xml><?xml version="1.0" encoding="utf-8"?>
<worksheet xmlns="http://schemas.openxmlformats.org/spreadsheetml/2006/main" xmlns:r="http://schemas.openxmlformats.org/officeDocument/2006/relationships">
  <dimension ref="A1:Z315"/>
  <sheetViews>
    <sheetView topLeftCell="G1" workbookViewId="0">
      <selection activeCell="Y29" sqref="Y29"/>
    </sheetView>
  </sheetViews>
  <sheetFormatPr defaultRowHeight="15"/>
  <cols>
    <col min="1" max="3" width="13.28515625" customWidth="1"/>
    <col min="4" max="4" width="9.140625" customWidth="1"/>
    <col min="5" max="5" width="15.7109375" customWidth="1"/>
    <col min="6" max="6" width="15.42578125" customWidth="1"/>
    <col min="7" max="8" width="16.42578125" customWidth="1"/>
    <col min="9" max="9" width="12.7109375" customWidth="1"/>
    <col min="10" max="10" width="14.85546875" customWidth="1"/>
    <col min="11" max="11" width="12.28515625" customWidth="1"/>
    <col min="12" max="14" width="9.140625" customWidth="1"/>
    <col min="15" max="16" width="9.140625" hidden="1" customWidth="1"/>
    <col min="17" max="17" width="0" hidden="1" customWidth="1"/>
    <col min="18" max="18" width="15.7109375" hidden="1" customWidth="1"/>
    <col min="19" max="19" width="15.42578125" hidden="1" customWidth="1"/>
    <col min="20" max="21" width="16.42578125" hidden="1" customWidth="1"/>
    <col min="24" max="24" width="13.5703125" customWidth="1"/>
    <col min="25" max="25" width="15" customWidth="1"/>
  </cols>
  <sheetData>
    <row r="1" spans="1:26">
      <c r="B1" t="s">
        <v>77</v>
      </c>
      <c r="Q1" t="s">
        <v>57</v>
      </c>
    </row>
    <row r="3" spans="1:26">
      <c r="A3" t="s">
        <v>68</v>
      </c>
      <c r="Q3" t="s">
        <v>54</v>
      </c>
      <c r="R3" s="94">
        <v>5000000</v>
      </c>
      <c r="S3" t="s">
        <v>61</v>
      </c>
    </row>
    <row r="4" spans="1:26">
      <c r="A4" t="s">
        <v>69</v>
      </c>
      <c r="R4" s="94"/>
    </row>
    <row r="5" spans="1:26">
      <c r="A5" t="s">
        <v>70</v>
      </c>
      <c r="J5" t="s">
        <v>76</v>
      </c>
      <c r="R5" s="94"/>
    </row>
    <row r="6" spans="1:26">
      <c r="A6" t="s">
        <v>71</v>
      </c>
      <c r="J6" t="s">
        <v>74</v>
      </c>
      <c r="K6" t="s">
        <v>75</v>
      </c>
      <c r="Q6" t="s">
        <v>55</v>
      </c>
      <c r="R6" s="94">
        <v>9.75</v>
      </c>
      <c r="S6" t="s">
        <v>61</v>
      </c>
      <c r="Z6" s="1"/>
    </row>
    <row r="7" spans="1:26">
      <c r="A7" t="s">
        <v>72</v>
      </c>
      <c r="J7" s="99">
        <v>4891494.6749086529</v>
      </c>
      <c r="K7" s="96">
        <v>4883865.0691422857</v>
      </c>
      <c r="R7" s="94"/>
      <c r="V7" s="66" t="s">
        <v>48</v>
      </c>
      <c r="W7" s="67"/>
      <c r="X7" s="68"/>
      <c r="Z7" s="1"/>
    </row>
    <row r="8" spans="1:26">
      <c r="A8" t="s">
        <v>73</v>
      </c>
      <c r="J8" s="99">
        <v>4886681.1980991224</v>
      </c>
      <c r="K8" s="96">
        <v>4876173.4728290671</v>
      </c>
      <c r="R8" s="94"/>
      <c r="V8" s="69" t="s">
        <v>49</v>
      </c>
      <c r="W8" s="70"/>
      <c r="X8" s="71"/>
      <c r="Z8" s="1"/>
    </row>
    <row r="9" spans="1:26">
      <c r="A9" t="s">
        <v>66</v>
      </c>
      <c r="J9" s="99">
        <v>4881828.6117905146</v>
      </c>
      <c r="K9" s="96">
        <v>4868419.3822958032</v>
      </c>
      <c r="Q9" t="s">
        <v>60</v>
      </c>
      <c r="R9" s="94">
        <v>300</v>
      </c>
      <c r="S9" t="s">
        <v>62</v>
      </c>
      <c r="V9" s="20"/>
      <c r="W9" s="20"/>
      <c r="X9" s="20"/>
      <c r="Z9" s="1"/>
    </row>
    <row r="10" spans="1:26">
      <c r="F10" t="s">
        <v>67</v>
      </c>
      <c r="J10" s="99">
        <v>4876936.5982181486</v>
      </c>
      <c r="K10" s="96">
        <v>4860602.2897769567</v>
      </c>
      <c r="Q10" t="s">
        <v>56</v>
      </c>
      <c r="R10" s="95">
        <f>PMT(R6/1200,R9,-R3)</f>
        <v>44556.871043163555</v>
      </c>
      <c r="V10" s="72" t="s">
        <v>50</v>
      </c>
      <c r="W10" s="73"/>
      <c r="X10" s="74"/>
      <c r="Z10" s="1"/>
    </row>
    <row r="11" spans="1:26">
      <c r="J11" s="99">
        <v>4872004.8370355079</v>
      </c>
      <c r="K11" s="96">
        <v>4852721.6833813945</v>
      </c>
      <c r="V11" s="76" t="s">
        <v>51</v>
      </c>
      <c r="W11" s="77"/>
      <c r="X11" s="75"/>
      <c r="Z11" s="1"/>
    </row>
    <row r="12" spans="1:26">
      <c r="A12" s="98" t="s">
        <v>65</v>
      </c>
      <c r="B12" s="98" t="s">
        <v>64</v>
      </c>
      <c r="D12" s="88" t="s">
        <v>59</v>
      </c>
      <c r="E12" s="88" t="s">
        <v>10</v>
      </c>
      <c r="F12" s="88" t="s">
        <v>58</v>
      </c>
      <c r="G12" s="88" t="s">
        <v>12</v>
      </c>
      <c r="H12" s="88" t="s">
        <v>13</v>
      </c>
      <c r="J12" s="99">
        <v>4867033.0052932575</v>
      </c>
      <c r="K12" s="96">
        <v>4844777.0470588682</v>
      </c>
      <c r="V12" s="78" t="s">
        <v>52</v>
      </c>
      <c r="W12" s="79"/>
      <c r="X12" s="80"/>
      <c r="Z12" s="1"/>
    </row>
    <row r="13" spans="1:26">
      <c r="A13" s="91">
        <v>0</v>
      </c>
      <c r="B13" s="93">
        <v>5000000</v>
      </c>
      <c r="D13" s="88">
        <v>0</v>
      </c>
      <c r="E13" s="91"/>
      <c r="F13" s="91"/>
      <c r="G13" s="91"/>
      <c r="H13" s="88">
        <f>R3</f>
        <v>5000000</v>
      </c>
      <c r="J13" s="99">
        <v>4862020.7774181021</v>
      </c>
      <c r="K13" s="96">
        <v>4836767.8605662212</v>
      </c>
      <c r="Q13" t="s">
        <v>59</v>
      </c>
      <c r="R13" s="92" t="s">
        <v>10</v>
      </c>
      <c r="S13" s="92" t="s">
        <v>58</v>
      </c>
      <c r="T13" s="92" t="s">
        <v>12</v>
      </c>
      <c r="U13" s="92" t="s">
        <v>13</v>
      </c>
      <c r="V13" s="81" t="s">
        <v>53</v>
      </c>
      <c r="W13" s="82"/>
      <c r="X13" s="83"/>
      <c r="Z13" s="1"/>
    </row>
    <row r="14" spans="1:26">
      <c r="A14" s="91">
        <v>1</v>
      </c>
      <c r="B14" s="93">
        <v>4996068.1289568366</v>
      </c>
      <c r="D14" s="88">
        <v>1</v>
      </c>
      <c r="E14" s="89">
        <f>R10</f>
        <v>44556.871043163555</v>
      </c>
      <c r="F14" s="90">
        <f t="shared" ref="F14:F77" si="0">H13*O14</f>
        <v>40625</v>
      </c>
      <c r="G14" s="89">
        <f>E14-F14</f>
        <v>3931.8710431635554</v>
      </c>
      <c r="H14" s="89">
        <f>H13-G14</f>
        <v>4996068.1289568366</v>
      </c>
      <c r="J14" s="99">
        <v>4856967.8251914605</v>
      </c>
      <c r="K14" s="96">
        <v>4828693.5994333215</v>
      </c>
      <c r="O14">
        <f>1*1/12*R6/100</f>
        <v>8.1250000000000003E-3</v>
      </c>
      <c r="P14">
        <f>R9</f>
        <v>300</v>
      </c>
      <c r="Q14" s="91">
        <f t="shared" ref="Q14:Q77" si="1">IF(D13&gt;P14,"",D13)</f>
        <v>0</v>
      </c>
      <c r="R14" s="93">
        <f t="shared" ref="R14:R77" si="2">IF(D13&gt;P14,"",E13)</f>
        <v>0</v>
      </c>
      <c r="S14" s="93">
        <f t="shared" ref="S14:S77" si="3">IF(D13&gt;P14,"",G13)</f>
        <v>0</v>
      </c>
      <c r="T14" s="93">
        <f t="shared" ref="T14:T77" si="4">IF(D13&gt;P14,"",G13)</f>
        <v>0</v>
      </c>
      <c r="U14" s="93">
        <f t="shared" ref="U14:U77" si="5">IF(D13&gt;P14,"",H13)</f>
        <v>5000000</v>
      </c>
      <c r="Z14" s="1"/>
    </row>
    <row r="15" spans="1:26">
      <c r="A15" s="91">
        <v>2</v>
      </c>
      <c r="B15" s="93">
        <v>4992104.3114614477</v>
      </c>
      <c r="D15" s="88">
        <v>2</v>
      </c>
      <c r="E15" s="89">
        <f>E14</f>
        <v>44556.871043163555</v>
      </c>
      <c r="F15" s="90">
        <f t="shared" si="0"/>
        <v>40593.053547774296</v>
      </c>
      <c r="G15" s="89">
        <f t="shared" ref="G15:G78" si="6">E15-F15</f>
        <v>3963.8174953892594</v>
      </c>
      <c r="H15" s="89">
        <f t="shared" ref="H15:H78" si="7">H14-G15</f>
        <v>4992104.3114614477</v>
      </c>
      <c r="J15" s="99">
        <v>4851873.8177279774</v>
      </c>
      <c r="K15" s="96">
        <v>4820553.7349287169</v>
      </c>
      <c r="O15">
        <f>O14</f>
        <v>8.1250000000000003E-3</v>
      </c>
      <c r="P15">
        <f>P14</f>
        <v>300</v>
      </c>
      <c r="Q15" s="91">
        <f t="shared" si="1"/>
        <v>1</v>
      </c>
      <c r="R15" s="93">
        <f t="shared" si="2"/>
        <v>44556.871043163555</v>
      </c>
      <c r="S15" s="93">
        <f t="shared" si="3"/>
        <v>3931.8710431635554</v>
      </c>
      <c r="T15" s="93">
        <f t="shared" si="4"/>
        <v>3931.8710431635554</v>
      </c>
      <c r="U15" s="93">
        <f t="shared" si="5"/>
        <v>4996068.1289568366</v>
      </c>
      <c r="Z15" s="1"/>
    </row>
    <row r="16" spans="1:26">
      <c r="A16" s="91">
        <v>3</v>
      </c>
      <c r="B16" s="93">
        <v>4988108.2879489083</v>
      </c>
      <c r="D16" s="88">
        <v>3</v>
      </c>
      <c r="E16" s="89">
        <f t="shared" ref="E16:E79" si="8">E15</f>
        <v>44556.871043163555</v>
      </c>
      <c r="F16" s="90">
        <f t="shared" si="0"/>
        <v>40560.847530624262</v>
      </c>
      <c r="G16" s="89">
        <f t="shared" si="6"/>
        <v>3996.0235125392937</v>
      </c>
      <c r="H16" s="89">
        <f t="shared" si="7"/>
        <v>4988108.2879489083</v>
      </c>
      <c r="J16" s="99">
        <v>4846738.4214538541</v>
      </c>
      <c r="K16" s="96">
        <v>4812347.7340250127</v>
      </c>
      <c r="O16">
        <f t="shared" ref="O16:P79" si="9">O15</f>
        <v>8.1250000000000003E-3</v>
      </c>
      <c r="P16">
        <f t="shared" si="9"/>
        <v>300</v>
      </c>
      <c r="Q16" s="91">
        <f t="shared" si="1"/>
        <v>2</v>
      </c>
      <c r="R16" s="93">
        <f t="shared" si="2"/>
        <v>44556.871043163555</v>
      </c>
      <c r="S16" s="93">
        <f t="shared" si="3"/>
        <v>3963.8174953892594</v>
      </c>
      <c r="T16" s="93">
        <f t="shared" si="4"/>
        <v>3963.8174953892594</v>
      </c>
      <c r="U16" s="93">
        <f t="shared" si="5"/>
        <v>4992104.3114614477</v>
      </c>
      <c r="Z16" s="1"/>
    </row>
    <row r="17" spans="1:26">
      <c r="A17" s="91">
        <v>4</v>
      </c>
      <c r="B17" s="93">
        <v>4984079.7967453292</v>
      </c>
      <c r="D17" s="88">
        <v>4</v>
      </c>
      <c r="E17" s="89">
        <f t="shared" si="8"/>
        <v>44556.871043163555</v>
      </c>
      <c r="F17" s="90">
        <f t="shared" si="0"/>
        <v>40528.379839584879</v>
      </c>
      <c r="G17" s="89">
        <f t="shared" si="6"/>
        <v>4028.4912035786765</v>
      </c>
      <c r="H17" s="89">
        <f t="shared" si="7"/>
        <v>4984079.7967453292</v>
      </c>
      <c r="J17" s="99">
        <v>4841561.3000850035</v>
      </c>
      <c r="K17" s="96">
        <v>4804075.0593639659</v>
      </c>
      <c r="O17">
        <f t="shared" si="9"/>
        <v>8.1250000000000003E-3</v>
      </c>
      <c r="P17">
        <f t="shared" si="9"/>
        <v>300</v>
      </c>
      <c r="Q17" s="91">
        <f t="shared" si="1"/>
        <v>3</v>
      </c>
      <c r="R17" s="93">
        <f t="shared" si="2"/>
        <v>44556.871043163555</v>
      </c>
      <c r="S17" s="93">
        <f t="shared" si="3"/>
        <v>3996.0235125392937</v>
      </c>
      <c r="T17" s="93">
        <f t="shared" si="4"/>
        <v>3996.0235125392937</v>
      </c>
      <c r="U17" s="93">
        <f t="shared" si="5"/>
        <v>4988108.2879489083</v>
      </c>
      <c r="Z17" s="1"/>
    </row>
    <row r="18" spans="1:26">
      <c r="A18" s="91">
        <v>5</v>
      </c>
      <c r="B18" s="93">
        <v>4980018.5740507217</v>
      </c>
      <c r="D18" s="88">
        <v>5</v>
      </c>
      <c r="E18" s="89">
        <f t="shared" si="8"/>
        <v>44556.871043163555</v>
      </c>
      <c r="F18" s="90">
        <f t="shared" si="0"/>
        <v>40495.648348555798</v>
      </c>
      <c r="G18" s="89">
        <f t="shared" si="6"/>
        <v>4061.2226946077571</v>
      </c>
      <c r="H18" s="89">
        <f t="shared" si="7"/>
        <v>4980018.5740507217</v>
      </c>
      <c r="J18" s="99">
        <v>4836342.114605031</v>
      </c>
      <c r="K18" s="96">
        <v>4795735.1692212978</v>
      </c>
      <c r="O18">
        <f t="shared" si="9"/>
        <v>8.1250000000000003E-3</v>
      </c>
      <c r="P18">
        <f t="shared" si="9"/>
        <v>300</v>
      </c>
      <c r="Q18" s="91">
        <f t="shared" si="1"/>
        <v>4</v>
      </c>
      <c r="R18" s="93">
        <f t="shared" si="2"/>
        <v>44556.871043163555</v>
      </c>
      <c r="S18" s="93">
        <f t="shared" si="3"/>
        <v>4028.4912035786765</v>
      </c>
      <c r="T18" s="93">
        <f t="shared" si="4"/>
        <v>4028.4912035786765</v>
      </c>
      <c r="U18" s="93">
        <f t="shared" si="5"/>
        <v>4984079.7967453292</v>
      </c>
      <c r="V18" s="1"/>
      <c r="W18" s="1"/>
      <c r="X18" s="1"/>
      <c r="Y18" s="1"/>
      <c r="Z18" s="1"/>
    </row>
    <row r="19" spans="1:26">
      <c r="A19" s="91">
        <v>6</v>
      </c>
      <c r="B19" s="93">
        <v>4975924.3539217198</v>
      </c>
      <c r="D19" s="88">
        <v>6</v>
      </c>
      <c r="E19" s="89">
        <f t="shared" si="8"/>
        <v>44556.871043163555</v>
      </c>
      <c r="F19" s="90">
        <f t="shared" si="0"/>
        <v>40462.650914162114</v>
      </c>
      <c r="G19" s="89">
        <f t="shared" si="6"/>
        <v>4094.2201290014418</v>
      </c>
      <c r="H19" s="89">
        <f t="shared" si="7"/>
        <v>4975924.3539217198</v>
      </c>
      <c r="J19" s="99">
        <v>4831080.5232430333</v>
      </c>
      <c r="K19" s="96">
        <v>4787327.5174712213</v>
      </c>
      <c r="O19">
        <f t="shared" si="9"/>
        <v>8.1250000000000003E-3</v>
      </c>
      <c r="P19">
        <f t="shared" si="9"/>
        <v>300</v>
      </c>
      <c r="Q19" s="91">
        <f t="shared" si="1"/>
        <v>5</v>
      </c>
      <c r="R19" s="93">
        <f t="shared" si="2"/>
        <v>44556.871043163555</v>
      </c>
      <c r="S19" s="93">
        <f t="shared" si="3"/>
        <v>4061.2226946077571</v>
      </c>
      <c r="T19" s="93">
        <f t="shared" si="4"/>
        <v>4061.2226946077571</v>
      </c>
      <c r="U19" s="93">
        <f t="shared" si="5"/>
        <v>4980018.5740507217</v>
      </c>
      <c r="V19" s="84"/>
      <c r="W19" s="85"/>
      <c r="X19" s="85"/>
      <c r="Y19" s="85"/>
      <c r="Z19" s="1"/>
    </row>
    <row r="20" spans="1:26">
      <c r="A20" s="91">
        <v>7</v>
      </c>
      <c r="B20" s="93">
        <v>4971796.8682541698</v>
      </c>
      <c r="D20" s="88">
        <v>7</v>
      </c>
      <c r="E20" s="89">
        <f t="shared" si="8"/>
        <v>44556.871043163555</v>
      </c>
      <c r="F20" s="90">
        <f t="shared" si="0"/>
        <v>40429.385375613972</v>
      </c>
      <c r="G20" s="89">
        <f t="shared" si="6"/>
        <v>4127.485667549583</v>
      </c>
      <c r="H20" s="89">
        <f t="shared" si="7"/>
        <v>4971796.8682541698</v>
      </c>
      <c r="J20" s="99">
        <v>4825776.1814512191</v>
      </c>
      <c r="K20" s="96">
        <v>4778851.5535506746</v>
      </c>
      <c r="O20">
        <f t="shared" si="9"/>
        <v>8.1250000000000003E-3</v>
      </c>
      <c r="P20">
        <f t="shared" si="9"/>
        <v>300</v>
      </c>
      <c r="Q20" s="91">
        <f t="shared" si="1"/>
        <v>6</v>
      </c>
      <c r="R20" s="93">
        <f t="shared" si="2"/>
        <v>44556.871043163555</v>
      </c>
      <c r="S20" s="93">
        <f t="shared" si="3"/>
        <v>4094.2201290014418</v>
      </c>
      <c r="T20" s="93">
        <f t="shared" si="4"/>
        <v>4094.2201290014418</v>
      </c>
      <c r="U20" s="93">
        <f t="shared" si="5"/>
        <v>4975924.3539217198</v>
      </c>
      <c r="V20" s="84"/>
      <c r="W20" s="85"/>
      <c r="X20" s="85"/>
      <c r="Y20" s="85"/>
      <c r="Z20" s="1"/>
    </row>
    <row r="21" spans="1:26">
      <c r="A21" s="91">
        <v>8</v>
      </c>
      <c r="B21" s="93">
        <v>4967635.8467655713</v>
      </c>
      <c r="D21" s="88">
        <v>8</v>
      </c>
      <c r="E21" s="89">
        <f t="shared" si="8"/>
        <v>44556.871043163555</v>
      </c>
      <c r="F21" s="90">
        <f t="shared" si="0"/>
        <v>40395.849554565131</v>
      </c>
      <c r="G21" s="89">
        <f t="shared" si="6"/>
        <v>4161.0214885984242</v>
      </c>
      <c r="H21" s="89">
        <f t="shared" si="7"/>
        <v>4967635.8467655713</v>
      </c>
      <c r="J21" s="99">
        <v>4820428.7418823466</v>
      </c>
      <c r="K21" s="96">
        <v>4770306.7224232741</v>
      </c>
      <c r="O21">
        <f t="shared" si="9"/>
        <v>8.1250000000000003E-3</v>
      </c>
      <c r="P21">
        <f t="shared" si="9"/>
        <v>300</v>
      </c>
      <c r="Q21" s="91">
        <f t="shared" si="1"/>
        <v>7</v>
      </c>
      <c r="R21" s="93">
        <f t="shared" si="2"/>
        <v>44556.871043163555</v>
      </c>
      <c r="S21" s="93">
        <f t="shared" si="3"/>
        <v>4127.485667549583</v>
      </c>
      <c r="T21" s="93">
        <f t="shared" si="4"/>
        <v>4127.485667549583</v>
      </c>
      <c r="U21" s="93">
        <f t="shared" si="5"/>
        <v>4971796.8682541698</v>
      </c>
      <c r="V21" s="84"/>
      <c r="W21" s="85"/>
      <c r="X21" s="85"/>
      <c r="Y21" s="85"/>
      <c r="Z21" s="1"/>
    </row>
    <row r="22" spans="1:26">
      <c r="A22" s="91">
        <v>9</v>
      </c>
      <c r="B22" s="93">
        <v>4963441.0169773782</v>
      </c>
      <c r="D22" s="88">
        <v>9</v>
      </c>
      <c r="E22" s="89">
        <f t="shared" si="8"/>
        <v>44556.871043163555</v>
      </c>
      <c r="F22" s="90">
        <f t="shared" si="0"/>
        <v>40362.041254970267</v>
      </c>
      <c r="G22" s="89">
        <f t="shared" si="6"/>
        <v>4194.8297881932886</v>
      </c>
      <c r="H22" s="89">
        <f t="shared" si="7"/>
        <v>4963441.0169773782</v>
      </c>
      <c r="J22" s="99">
        <v>4815037.8543669768</v>
      </c>
      <c r="O22">
        <f t="shared" si="9"/>
        <v>8.1250000000000003E-3</v>
      </c>
      <c r="P22">
        <f t="shared" si="9"/>
        <v>300</v>
      </c>
      <c r="Q22" s="91">
        <f t="shared" si="1"/>
        <v>8</v>
      </c>
      <c r="R22" s="93">
        <f t="shared" si="2"/>
        <v>44556.871043163555</v>
      </c>
      <c r="S22" s="93">
        <f t="shared" si="3"/>
        <v>4161.0214885984242</v>
      </c>
      <c r="T22" s="93">
        <f t="shared" si="4"/>
        <v>4161.0214885984242</v>
      </c>
      <c r="U22" s="93">
        <f t="shared" si="5"/>
        <v>4967635.8467655713</v>
      </c>
      <c r="V22" s="84"/>
      <c r="W22" s="85"/>
      <c r="X22" s="85"/>
      <c r="Y22" s="85"/>
      <c r="Z22" s="1"/>
    </row>
    <row r="23" spans="1:26">
      <c r="A23" s="91">
        <v>10</v>
      </c>
      <c r="B23" s="93">
        <v>4959212.1041971557</v>
      </c>
      <c r="D23" s="88">
        <v>10</v>
      </c>
      <c r="E23" s="89">
        <f t="shared" si="8"/>
        <v>44556.871043163555</v>
      </c>
      <c r="F23" s="90">
        <f t="shared" si="0"/>
        <v>40327.958262941196</v>
      </c>
      <c r="G23" s="89">
        <f t="shared" si="6"/>
        <v>4228.9127802223593</v>
      </c>
      <c r="H23" s="89">
        <f t="shared" si="7"/>
        <v>4959212.1041971557</v>
      </c>
      <c r="J23" s="99">
        <v>4809603.1658905447</v>
      </c>
      <c r="O23">
        <f t="shared" si="9"/>
        <v>8.1250000000000003E-3</v>
      </c>
      <c r="P23">
        <f t="shared" si="9"/>
        <v>300</v>
      </c>
      <c r="Q23" s="91">
        <f t="shared" si="1"/>
        <v>9</v>
      </c>
      <c r="R23" s="93">
        <f t="shared" si="2"/>
        <v>44556.871043163555</v>
      </c>
      <c r="S23" s="93">
        <f t="shared" si="3"/>
        <v>4194.8297881932886</v>
      </c>
      <c r="T23" s="93">
        <f t="shared" si="4"/>
        <v>4194.8297881932886</v>
      </c>
      <c r="U23" s="93">
        <f t="shared" si="5"/>
        <v>4963441.0169773782</v>
      </c>
      <c r="V23" s="84"/>
      <c r="W23" s="85"/>
      <c r="X23" s="85"/>
      <c r="Y23" s="85"/>
      <c r="Z23" s="1"/>
    </row>
    <row r="24" spans="1:26">
      <c r="A24" s="91">
        <v>11</v>
      </c>
      <c r="B24" s="93">
        <v>4954948.8315005936</v>
      </c>
      <c r="D24" s="88">
        <v>11</v>
      </c>
      <c r="E24" s="89">
        <f t="shared" si="8"/>
        <v>44556.871043163555</v>
      </c>
      <c r="F24" s="90">
        <f t="shared" si="0"/>
        <v>40293.598346601888</v>
      </c>
      <c r="G24" s="89">
        <f t="shared" si="6"/>
        <v>4263.2726965616675</v>
      </c>
      <c r="H24" s="89">
        <f t="shared" si="7"/>
        <v>4954948.8315005936</v>
      </c>
      <c r="J24" s="99">
        <v>4804124.3205702417</v>
      </c>
      <c r="O24">
        <f t="shared" si="9"/>
        <v>8.1250000000000003E-3</v>
      </c>
      <c r="P24">
        <f t="shared" si="9"/>
        <v>300</v>
      </c>
      <c r="Q24" s="91">
        <f t="shared" si="1"/>
        <v>10</v>
      </c>
      <c r="R24" s="93">
        <f t="shared" si="2"/>
        <v>44556.871043163555</v>
      </c>
      <c r="S24" s="93">
        <f t="shared" si="3"/>
        <v>4228.9127802223593</v>
      </c>
      <c r="T24" s="93">
        <f t="shared" si="4"/>
        <v>4228.9127802223593</v>
      </c>
      <c r="U24" s="93">
        <f t="shared" si="5"/>
        <v>4959212.1041971557</v>
      </c>
      <c r="V24" s="84"/>
      <c r="W24" s="85"/>
      <c r="X24" s="85"/>
      <c r="Y24" s="85"/>
      <c r="Z24" s="1"/>
    </row>
    <row r="25" spans="1:26">
      <c r="A25" s="91">
        <v>12</v>
      </c>
      <c r="B25" s="93">
        <v>4950650.9197133724</v>
      </c>
      <c r="D25" s="88">
        <v>12</v>
      </c>
      <c r="E25" s="89">
        <f t="shared" si="8"/>
        <v>44556.871043163555</v>
      </c>
      <c r="F25" s="90">
        <f t="shared" si="0"/>
        <v>40258.959255942325</v>
      </c>
      <c r="G25" s="89">
        <f t="shared" si="6"/>
        <v>4297.91178722123</v>
      </c>
      <c r="H25" s="89">
        <f t="shared" si="7"/>
        <v>4950650.9197133724</v>
      </c>
      <c r="J25" s="99">
        <v>4798600.9596317112</v>
      </c>
      <c r="O25">
        <f t="shared" si="9"/>
        <v>8.1250000000000003E-3</v>
      </c>
      <c r="P25">
        <f t="shared" si="9"/>
        <v>300</v>
      </c>
      <c r="Q25" s="91">
        <f t="shared" si="1"/>
        <v>11</v>
      </c>
      <c r="R25" s="93">
        <f t="shared" si="2"/>
        <v>44556.871043163555</v>
      </c>
      <c r="S25" s="93">
        <f t="shared" si="3"/>
        <v>4263.2726965616675</v>
      </c>
      <c r="T25" s="93">
        <f t="shared" si="4"/>
        <v>4263.2726965616675</v>
      </c>
      <c r="U25" s="93">
        <f t="shared" si="5"/>
        <v>4954948.8315005936</v>
      </c>
      <c r="V25" s="84"/>
      <c r="W25" s="86"/>
      <c r="X25" s="86"/>
      <c r="Y25" s="86"/>
      <c r="Z25" s="1"/>
    </row>
    <row r="26" spans="1:26">
      <c r="A26" s="91">
        <v>13</v>
      </c>
      <c r="B26" s="93">
        <v>4946318.0873928796</v>
      </c>
      <c r="D26" s="88">
        <v>13</v>
      </c>
      <c r="E26" s="89">
        <f t="shared" si="8"/>
        <v>44556.871043163555</v>
      </c>
      <c r="F26" s="90">
        <f t="shared" si="0"/>
        <v>40224.038722671154</v>
      </c>
      <c r="G26" s="89">
        <f t="shared" si="6"/>
        <v>4332.8323204924018</v>
      </c>
      <c r="H26" s="89">
        <f t="shared" si="7"/>
        <v>4946318.0873928796</v>
      </c>
      <c r="J26" s="99">
        <v>4793032.7213855553</v>
      </c>
      <c r="O26">
        <f t="shared" si="9"/>
        <v>8.1250000000000003E-3</v>
      </c>
      <c r="P26">
        <f t="shared" si="9"/>
        <v>300</v>
      </c>
      <c r="Q26" s="91">
        <f t="shared" si="1"/>
        <v>12</v>
      </c>
      <c r="R26" s="93">
        <f t="shared" si="2"/>
        <v>44556.871043163555</v>
      </c>
      <c r="S26" s="93">
        <f t="shared" si="3"/>
        <v>4297.91178722123</v>
      </c>
      <c r="T26" s="93">
        <f t="shared" si="4"/>
        <v>4297.91178722123</v>
      </c>
      <c r="U26" s="93">
        <f t="shared" si="5"/>
        <v>4950650.9197133724</v>
      </c>
      <c r="V26" s="84"/>
      <c r="W26" s="86"/>
      <c r="X26" s="86"/>
      <c r="Y26" s="86"/>
      <c r="Z26" s="1"/>
    </row>
    <row r="27" spans="1:26">
      <c r="A27" s="91">
        <v>14</v>
      </c>
      <c r="B27" s="93">
        <v>4941950.0508097829</v>
      </c>
      <c r="D27" s="88">
        <v>14</v>
      </c>
      <c r="E27" s="89">
        <f t="shared" si="8"/>
        <v>44556.871043163555</v>
      </c>
      <c r="F27" s="90">
        <f t="shared" si="0"/>
        <v>40188.834460067148</v>
      </c>
      <c r="G27" s="89">
        <f t="shared" si="6"/>
        <v>4368.0365830964074</v>
      </c>
      <c r="H27" s="89">
        <f t="shared" si="7"/>
        <v>4941950.0508097829</v>
      </c>
      <c r="J27" s="99">
        <v>4787419.241203649</v>
      </c>
      <c r="O27">
        <f t="shared" si="9"/>
        <v>8.1250000000000003E-3</v>
      </c>
      <c r="P27">
        <f t="shared" si="9"/>
        <v>300</v>
      </c>
      <c r="Q27" s="91">
        <f t="shared" si="1"/>
        <v>13</v>
      </c>
      <c r="R27" s="93">
        <f t="shared" si="2"/>
        <v>44556.871043163555</v>
      </c>
      <c r="S27" s="93">
        <f t="shared" si="3"/>
        <v>4332.8323204924018</v>
      </c>
      <c r="T27" s="93">
        <f t="shared" si="4"/>
        <v>4332.8323204924018</v>
      </c>
      <c r="U27" s="93">
        <f t="shared" si="5"/>
        <v>4946318.0873928796</v>
      </c>
      <c r="V27" s="1"/>
      <c r="W27" s="1"/>
      <c r="X27" s="1"/>
      <c r="Y27" s="1"/>
      <c r="Z27" s="1"/>
    </row>
    <row r="28" spans="1:26">
      <c r="A28" s="91">
        <v>15</v>
      </c>
      <c r="B28" s="93">
        <v>4937546.5239294488</v>
      </c>
      <c r="D28" s="88">
        <v>15</v>
      </c>
      <c r="E28" s="89">
        <f t="shared" si="8"/>
        <v>44556.871043163555</v>
      </c>
      <c r="F28" s="90">
        <f t="shared" si="0"/>
        <v>40153.34416282949</v>
      </c>
      <c r="G28" s="89">
        <f t="shared" si="6"/>
        <v>4403.5268803340659</v>
      </c>
      <c r="H28" s="89">
        <f t="shared" si="7"/>
        <v>4937546.5239294488</v>
      </c>
      <c r="J28" s="99">
        <v>4781760.1514952648</v>
      </c>
      <c r="O28">
        <f t="shared" si="9"/>
        <v>8.1250000000000003E-3</v>
      </c>
      <c r="P28">
        <f t="shared" si="9"/>
        <v>300</v>
      </c>
      <c r="Q28" s="91">
        <f t="shared" si="1"/>
        <v>14</v>
      </c>
      <c r="R28" s="93">
        <f t="shared" si="2"/>
        <v>44556.871043163555</v>
      </c>
      <c r="S28" s="93">
        <f t="shared" si="3"/>
        <v>4368.0365830964074</v>
      </c>
      <c r="T28" s="93">
        <f t="shared" si="4"/>
        <v>4368.0365830964074</v>
      </c>
      <c r="U28" s="93">
        <f t="shared" si="5"/>
        <v>4941950.0508097829</v>
      </c>
      <c r="Z28" s="1"/>
    </row>
    <row r="29" spans="1:26">
      <c r="A29" s="91">
        <v>16</v>
      </c>
      <c r="B29" s="93">
        <v>4933107.2183932122</v>
      </c>
      <c r="D29" s="88">
        <v>16</v>
      </c>
      <c r="E29" s="89">
        <f t="shared" si="8"/>
        <v>44556.871043163555</v>
      </c>
      <c r="F29" s="90">
        <f t="shared" si="0"/>
        <v>40117.565506926774</v>
      </c>
      <c r="G29" s="89">
        <f t="shared" si="6"/>
        <v>4439.3055362367813</v>
      </c>
      <c r="H29" s="89">
        <f t="shared" si="7"/>
        <v>4933107.2183932122</v>
      </c>
      <c r="J29" s="99">
        <v>4776055.0816830005</v>
      </c>
      <c r="O29">
        <f t="shared" si="9"/>
        <v>8.1250000000000003E-3</v>
      </c>
      <c r="P29">
        <f t="shared" si="9"/>
        <v>300</v>
      </c>
      <c r="Q29" s="91">
        <f t="shared" si="1"/>
        <v>15</v>
      </c>
      <c r="R29" s="93">
        <f t="shared" si="2"/>
        <v>44556.871043163555</v>
      </c>
      <c r="S29" s="93">
        <f t="shared" si="3"/>
        <v>4403.5268803340659</v>
      </c>
      <c r="T29" s="93">
        <f t="shared" si="4"/>
        <v>4403.5268803340659</v>
      </c>
      <c r="U29" s="93">
        <f t="shared" si="5"/>
        <v>4937546.5239294488</v>
      </c>
      <c r="Z29" s="1"/>
    </row>
    <row r="30" spans="1:26">
      <c r="A30" s="91">
        <v>17</v>
      </c>
      <c r="B30" s="93">
        <v>4928631.8434994938</v>
      </c>
      <c r="D30" s="88">
        <v>17</v>
      </c>
      <c r="E30" s="89">
        <f t="shared" si="8"/>
        <v>44556.871043163555</v>
      </c>
      <c r="F30" s="90">
        <f t="shared" si="0"/>
        <v>40081.496149444851</v>
      </c>
      <c r="G30" s="89">
        <f t="shared" si="6"/>
        <v>4475.3748937187047</v>
      </c>
      <c r="H30" s="89">
        <f t="shared" si="7"/>
        <v>4928631.8434994938</v>
      </c>
      <c r="J30" s="99">
        <v>4770303.6581785111</v>
      </c>
      <c r="O30">
        <f t="shared" si="9"/>
        <v>8.1250000000000003E-3</v>
      </c>
      <c r="P30">
        <f t="shared" si="9"/>
        <v>300</v>
      </c>
      <c r="Q30" s="91">
        <f t="shared" si="1"/>
        <v>16</v>
      </c>
      <c r="R30" s="93">
        <f t="shared" si="2"/>
        <v>44556.871043163555</v>
      </c>
      <c r="S30" s="93">
        <f t="shared" si="3"/>
        <v>4439.3055362367813</v>
      </c>
      <c r="T30" s="93">
        <f t="shared" si="4"/>
        <v>4439.3055362367813</v>
      </c>
      <c r="U30" s="93">
        <f t="shared" si="5"/>
        <v>4933107.2183932122</v>
      </c>
    </row>
    <row r="31" spans="1:26">
      <c r="A31" s="91">
        <v>18</v>
      </c>
      <c r="B31" s="93">
        <v>4924120.1061847638</v>
      </c>
      <c r="D31" s="88">
        <v>18</v>
      </c>
      <c r="E31" s="89">
        <f t="shared" si="8"/>
        <v>44556.871043163555</v>
      </c>
      <c r="F31" s="90">
        <f t="shared" si="0"/>
        <v>40045.133728433386</v>
      </c>
      <c r="G31" s="89">
        <f t="shared" si="6"/>
        <v>4511.7373147301696</v>
      </c>
      <c r="H31" s="89">
        <f t="shared" si="7"/>
        <v>4924120.1061847638</v>
      </c>
      <c r="O31">
        <f t="shared" si="9"/>
        <v>8.1250000000000003E-3</v>
      </c>
      <c r="P31">
        <f t="shared" si="9"/>
        <v>300</v>
      </c>
      <c r="Q31" s="91">
        <f t="shared" si="1"/>
        <v>17</v>
      </c>
      <c r="R31" s="93">
        <f t="shared" si="2"/>
        <v>44556.871043163555</v>
      </c>
      <c r="S31" s="93">
        <f t="shared" si="3"/>
        <v>4475.3748937187047</v>
      </c>
      <c r="T31" s="93">
        <f t="shared" si="4"/>
        <v>4475.3748937187047</v>
      </c>
      <c r="U31" s="93">
        <f t="shared" si="5"/>
        <v>4928631.8434994938</v>
      </c>
    </row>
    <row r="32" spans="1:26">
      <c r="A32" s="91">
        <v>19</v>
      </c>
      <c r="B32" s="93">
        <v>4919571.7110043513</v>
      </c>
      <c r="D32" s="88">
        <v>19</v>
      </c>
      <c r="E32" s="89">
        <f t="shared" si="8"/>
        <v>44556.871043163555</v>
      </c>
      <c r="F32" s="90">
        <f t="shared" si="0"/>
        <v>40008.475862751206</v>
      </c>
      <c r="G32" s="89">
        <f t="shared" si="6"/>
        <v>4548.3951804123499</v>
      </c>
      <c r="H32" s="89">
        <f t="shared" si="7"/>
        <v>4919571.7110043513</v>
      </c>
      <c r="O32">
        <f t="shared" si="9"/>
        <v>8.1250000000000003E-3</v>
      </c>
      <c r="P32">
        <f t="shared" si="9"/>
        <v>300</v>
      </c>
      <c r="Q32" s="91">
        <f t="shared" si="1"/>
        <v>18</v>
      </c>
      <c r="R32" s="93">
        <f t="shared" si="2"/>
        <v>44556.871043163555</v>
      </c>
      <c r="S32" s="93">
        <f t="shared" si="3"/>
        <v>4511.7373147301696</v>
      </c>
      <c r="T32" s="93">
        <f t="shared" si="4"/>
        <v>4511.7373147301696</v>
      </c>
      <c r="U32" s="93">
        <f t="shared" si="5"/>
        <v>4924120.1061847638</v>
      </c>
    </row>
    <row r="33" spans="1:21">
      <c r="A33" s="91">
        <v>20</v>
      </c>
      <c r="B33" s="93">
        <v>4914986.3601130983</v>
      </c>
      <c r="D33" s="88">
        <v>20</v>
      </c>
      <c r="E33" s="89">
        <f t="shared" si="8"/>
        <v>44556.871043163555</v>
      </c>
      <c r="F33" s="90">
        <f t="shared" si="0"/>
        <v>39971.520151910358</v>
      </c>
      <c r="G33" s="89">
        <f t="shared" si="6"/>
        <v>4585.3508912531979</v>
      </c>
      <c r="H33" s="89">
        <f t="shared" si="7"/>
        <v>4914986.3601130983</v>
      </c>
      <c r="O33">
        <f t="shared" si="9"/>
        <v>8.1250000000000003E-3</v>
      </c>
      <c r="P33">
        <f t="shared" si="9"/>
        <v>300</v>
      </c>
      <c r="Q33" s="91">
        <f t="shared" si="1"/>
        <v>19</v>
      </c>
      <c r="R33" s="93">
        <f t="shared" si="2"/>
        <v>44556.871043163555</v>
      </c>
      <c r="S33" s="93">
        <f t="shared" si="3"/>
        <v>4548.3951804123499</v>
      </c>
      <c r="T33" s="93">
        <f t="shared" si="4"/>
        <v>4548.3951804123499</v>
      </c>
      <c r="U33" s="93">
        <f t="shared" si="5"/>
        <v>4919571.7110043513</v>
      </c>
    </row>
    <row r="34" spans="1:21">
      <c r="A34" s="91">
        <v>21</v>
      </c>
      <c r="B34" s="93">
        <v>4910363.7532458538</v>
      </c>
      <c r="D34" s="88">
        <v>21</v>
      </c>
      <c r="E34" s="89">
        <f t="shared" si="8"/>
        <v>44556.871043163555</v>
      </c>
      <c r="F34" s="90">
        <f t="shared" si="0"/>
        <v>39934.264175918928</v>
      </c>
      <c r="G34" s="89">
        <f t="shared" si="6"/>
        <v>4622.6068672446272</v>
      </c>
      <c r="H34" s="89">
        <f t="shared" si="7"/>
        <v>4910363.7532458538</v>
      </c>
      <c r="O34">
        <f t="shared" si="9"/>
        <v>8.1250000000000003E-3</v>
      </c>
      <c r="P34">
        <f t="shared" si="9"/>
        <v>300</v>
      </c>
      <c r="Q34" s="91">
        <f t="shared" si="1"/>
        <v>20</v>
      </c>
      <c r="R34" s="93">
        <f t="shared" si="2"/>
        <v>44556.871043163555</v>
      </c>
      <c r="S34" s="93">
        <f t="shared" si="3"/>
        <v>4585.3508912531979</v>
      </c>
      <c r="T34" s="93">
        <f t="shared" si="4"/>
        <v>4585.3508912531979</v>
      </c>
      <c r="U34" s="93">
        <f t="shared" si="5"/>
        <v>4914986.3601130983</v>
      </c>
    </row>
    <row r="35" spans="1:21">
      <c r="A35" s="91">
        <v>22</v>
      </c>
      <c r="B35" s="93">
        <v>4905703.5876978133</v>
      </c>
      <c r="D35" s="88">
        <v>22</v>
      </c>
      <c r="E35" s="89">
        <f t="shared" si="8"/>
        <v>44556.871043163555</v>
      </c>
      <c r="F35" s="90">
        <f t="shared" si="0"/>
        <v>39896.705495122565</v>
      </c>
      <c r="G35" s="89">
        <f t="shared" si="6"/>
        <v>4660.16554804099</v>
      </c>
      <c r="H35" s="89">
        <f t="shared" si="7"/>
        <v>4905703.5876978133</v>
      </c>
      <c r="O35">
        <f t="shared" si="9"/>
        <v>8.1250000000000003E-3</v>
      </c>
      <c r="P35">
        <f t="shared" si="9"/>
        <v>300</v>
      </c>
      <c r="Q35" s="91">
        <f t="shared" si="1"/>
        <v>21</v>
      </c>
      <c r="R35" s="93">
        <f t="shared" si="2"/>
        <v>44556.871043163555</v>
      </c>
      <c r="S35" s="93">
        <f t="shared" si="3"/>
        <v>4622.6068672446272</v>
      </c>
      <c r="T35" s="93">
        <f t="shared" si="4"/>
        <v>4622.6068672446272</v>
      </c>
      <c r="U35" s="93">
        <f t="shared" si="5"/>
        <v>4910363.7532458538</v>
      </c>
    </row>
    <row r="36" spans="1:21">
      <c r="A36" s="91">
        <v>23</v>
      </c>
      <c r="B36" s="93">
        <v>4901005.5583046945</v>
      </c>
      <c r="D36" s="88">
        <v>23</v>
      </c>
      <c r="E36" s="89">
        <f t="shared" si="8"/>
        <v>44556.871043163555</v>
      </c>
      <c r="F36" s="90">
        <f t="shared" si="0"/>
        <v>39858.841650044735</v>
      </c>
      <c r="G36" s="89">
        <f t="shared" si="6"/>
        <v>4698.0293931188207</v>
      </c>
      <c r="H36" s="89">
        <f t="shared" si="7"/>
        <v>4901005.5583046945</v>
      </c>
      <c r="O36">
        <f t="shared" si="9"/>
        <v>8.1250000000000003E-3</v>
      </c>
      <c r="P36">
        <f t="shared" si="9"/>
        <v>300</v>
      </c>
      <c r="Q36" s="91">
        <f t="shared" si="1"/>
        <v>22</v>
      </c>
      <c r="R36" s="93">
        <f t="shared" si="2"/>
        <v>44556.871043163555</v>
      </c>
      <c r="S36" s="93">
        <f t="shared" si="3"/>
        <v>4660.16554804099</v>
      </c>
      <c r="T36" s="93">
        <f t="shared" si="4"/>
        <v>4660.16554804099</v>
      </c>
      <c r="U36" s="93">
        <f t="shared" si="5"/>
        <v>4905703.5876978133</v>
      </c>
    </row>
    <row r="37" spans="1:21">
      <c r="A37" s="91">
        <v>24</v>
      </c>
      <c r="B37" s="93">
        <v>4896269.357422757</v>
      </c>
      <c r="D37" s="88">
        <v>24</v>
      </c>
      <c r="E37" s="89">
        <f t="shared" si="8"/>
        <v>44556.871043163555</v>
      </c>
      <c r="F37" s="90">
        <f t="shared" si="0"/>
        <v>39820.670161225644</v>
      </c>
      <c r="G37" s="89">
        <f t="shared" si="6"/>
        <v>4736.2008819379116</v>
      </c>
      <c r="H37" s="89">
        <f t="shared" si="7"/>
        <v>4896269.357422757</v>
      </c>
      <c r="O37">
        <f t="shared" si="9"/>
        <v>8.1250000000000003E-3</v>
      </c>
      <c r="P37">
        <f t="shared" si="9"/>
        <v>300</v>
      </c>
      <c r="Q37" s="91">
        <f t="shared" si="1"/>
        <v>23</v>
      </c>
      <c r="R37" s="93">
        <f t="shared" si="2"/>
        <v>44556.871043163555</v>
      </c>
      <c r="S37" s="93">
        <f t="shared" si="3"/>
        <v>4698.0293931188207</v>
      </c>
      <c r="T37" s="93">
        <f t="shared" si="4"/>
        <v>4698.0293931188207</v>
      </c>
      <c r="U37" s="93">
        <f t="shared" si="5"/>
        <v>4901005.5583046945</v>
      </c>
    </row>
    <row r="38" spans="1:21">
      <c r="A38" s="91">
        <v>25</v>
      </c>
      <c r="B38" s="99">
        <v>4891494.6749086529</v>
      </c>
      <c r="D38" s="88">
        <v>25</v>
      </c>
      <c r="E38" s="89">
        <f t="shared" si="8"/>
        <v>44556.871043163555</v>
      </c>
      <c r="F38" s="90">
        <f t="shared" si="0"/>
        <v>39782.188529059902</v>
      </c>
      <c r="G38" s="89">
        <f t="shared" si="6"/>
        <v>4774.6825141036534</v>
      </c>
      <c r="H38" s="89">
        <f t="shared" si="7"/>
        <v>4891494.6749086529</v>
      </c>
      <c r="O38">
        <f t="shared" si="9"/>
        <v>8.1250000000000003E-3</v>
      </c>
      <c r="P38">
        <f t="shared" si="9"/>
        <v>300</v>
      </c>
      <c r="Q38" s="91">
        <f t="shared" si="1"/>
        <v>24</v>
      </c>
      <c r="R38" s="93">
        <f t="shared" si="2"/>
        <v>44556.871043163555</v>
      </c>
      <c r="S38" s="93">
        <f t="shared" si="3"/>
        <v>4736.2008819379116</v>
      </c>
      <c r="T38" s="93">
        <f t="shared" si="4"/>
        <v>4736.2008819379116</v>
      </c>
      <c r="U38" s="93">
        <f t="shared" si="5"/>
        <v>4896269.357422757</v>
      </c>
    </row>
    <row r="39" spans="1:21">
      <c r="A39" s="91">
        <v>26</v>
      </c>
      <c r="B39" s="99">
        <v>4886681.1980991224</v>
      </c>
      <c r="D39" s="88">
        <v>26</v>
      </c>
      <c r="E39" s="96">
        <v>47373</v>
      </c>
      <c r="F39" s="90">
        <f t="shared" si="0"/>
        <v>39743.394233632804</v>
      </c>
      <c r="G39" s="89">
        <f t="shared" si="6"/>
        <v>7629.6057663671963</v>
      </c>
      <c r="H39" s="96">
        <f t="shared" si="7"/>
        <v>4883865.0691422857</v>
      </c>
      <c r="O39">
        <f t="shared" si="9"/>
        <v>8.1250000000000003E-3</v>
      </c>
      <c r="P39">
        <f t="shared" si="9"/>
        <v>300</v>
      </c>
      <c r="Q39" s="91">
        <f t="shared" si="1"/>
        <v>25</v>
      </c>
      <c r="R39" s="93">
        <f t="shared" si="2"/>
        <v>44556.871043163555</v>
      </c>
      <c r="S39" s="93">
        <f t="shared" si="3"/>
        <v>4774.6825141036534</v>
      </c>
      <c r="T39" s="93">
        <f t="shared" si="4"/>
        <v>4774.6825141036534</v>
      </c>
      <c r="U39" s="93">
        <f t="shared" si="5"/>
        <v>4891494.6749086529</v>
      </c>
    </row>
    <row r="40" spans="1:21">
      <c r="A40" s="91">
        <v>27</v>
      </c>
      <c r="B40" s="99">
        <v>4881828.6117905146</v>
      </c>
      <c r="D40" s="88">
        <v>27</v>
      </c>
      <c r="E40" s="96">
        <f t="shared" si="8"/>
        <v>47373</v>
      </c>
      <c r="F40" s="90">
        <f t="shared" si="0"/>
        <v>39681.403686781072</v>
      </c>
      <c r="G40" s="89">
        <f t="shared" si="6"/>
        <v>7691.5963132189281</v>
      </c>
      <c r="H40" s="96">
        <f t="shared" si="7"/>
        <v>4876173.4728290671</v>
      </c>
      <c r="O40">
        <f t="shared" si="9"/>
        <v>8.1250000000000003E-3</v>
      </c>
      <c r="P40">
        <f t="shared" si="9"/>
        <v>300</v>
      </c>
      <c r="Q40" s="91">
        <f t="shared" si="1"/>
        <v>26</v>
      </c>
      <c r="R40" s="93">
        <f t="shared" si="2"/>
        <v>47373</v>
      </c>
      <c r="S40" s="93">
        <f t="shared" si="3"/>
        <v>7629.6057663671963</v>
      </c>
      <c r="T40" s="93">
        <f t="shared" si="4"/>
        <v>7629.6057663671963</v>
      </c>
      <c r="U40" s="93">
        <f t="shared" si="5"/>
        <v>4883865.0691422857</v>
      </c>
    </row>
    <row r="41" spans="1:21">
      <c r="A41" s="91">
        <v>28</v>
      </c>
      <c r="B41" s="99">
        <v>4876936.5982181486</v>
      </c>
      <c r="D41" s="88">
        <v>28</v>
      </c>
      <c r="E41" s="96">
        <f t="shared" si="8"/>
        <v>47373</v>
      </c>
      <c r="F41" s="90">
        <f t="shared" si="0"/>
        <v>39618.909466736171</v>
      </c>
      <c r="G41" s="89">
        <f t="shared" si="6"/>
        <v>7754.0905332638285</v>
      </c>
      <c r="H41" s="96">
        <f t="shared" si="7"/>
        <v>4868419.3822958032</v>
      </c>
      <c r="O41">
        <f t="shared" si="9"/>
        <v>8.1250000000000003E-3</v>
      </c>
      <c r="P41">
        <f t="shared" si="9"/>
        <v>300</v>
      </c>
      <c r="Q41" s="91">
        <f t="shared" si="1"/>
        <v>27</v>
      </c>
      <c r="R41" s="93">
        <f t="shared" si="2"/>
        <v>47373</v>
      </c>
      <c r="S41" s="93">
        <f t="shared" si="3"/>
        <v>7691.5963132189281</v>
      </c>
      <c r="T41" s="93">
        <f t="shared" si="4"/>
        <v>7691.5963132189281</v>
      </c>
      <c r="U41" s="93">
        <f t="shared" si="5"/>
        <v>4876173.4728290671</v>
      </c>
    </row>
    <row r="42" spans="1:21">
      <c r="A42" s="91">
        <v>29</v>
      </c>
      <c r="B42" s="99">
        <v>4872004.8370355079</v>
      </c>
      <c r="D42" s="88">
        <v>29</v>
      </c>
      <c r="E42" s="96">
        <f t="shared" si="8"/>
        <v>47373</v>
      </c>
      <c r="F42" s="90">
        <f t="shared" si="0"/>
        <v>39555.907481153401</v>
      </c>
      <c r="G42" s="89">
        <f t="shared" si="6"/>
        <v>7817.092518846599</v>
      </c>
      <c r="H42" s="96">
        <f t="shared" si="7"/>
        <v>4860602.2897769567</v>
      </c>
      <c r="O42">
        <f t="shared" si="9"/>
        <v>8.1250000000000003E-3</v>
      </c>
      <c r="P42">
        <f t="shared" si="9"/>
        <v>300</v>
      </c>
      <c r="Q42" s="91">
        <f t="shared" si="1"/>
        <v>28</v>
      </c>
      <c r="R42" s="93">
        <f t="shared" si="2"/>
        <v>47373</v>
      </c>
      <c r="S42" s="93">
        <f t="shared" si="3"/>
        <v>7754.0905332638285</v>
      </c>
      <c r="T42" s="93">
        <f t="shared" si="4"/>
        <v>7754.0905332638285</v>
      </c>
      <c r="U42" s="93">
        <f t="shared" si="5"/>
        <v>4868419.3822958032</v>
      </c>
    </row>
    <row r="43" spans="1:21">
      <c r="A43" s="91">
        <v>30</v>
      </c>
      <c r="B43" s="99">
        <v>4867033.0052932575</v>
      </c>
      <c r="D43" s="88">
        <v>30</v>
      </c>
      <c r="E43" s="96">
        <f t="shared" si="8"/>
        <v>47373</v>
      </c>
      <c r="F43" s="90">
        <f t="shared" si="0"/>
        <v>39492.393604437777</v>
      </c>
      <c r="G43" s="89">
        <f t="shared" si="6"/>
        <v>7880.606395562223</v>
      </c>
      <c r="H43" s="96">
        <f t="shared" si="7"/>
        <v>4852721.6833813945</v>
      </c>
      <c r="O43">
        <f t="shared" si="9"/>
        <v>8.1250000000000003E-3</v>
      </c>
      <c r="P43">
        <f t="shared" si="9"/>
        <v>300</v>
      </c>
      <c r="Q43" s="91">
        <f t="shared" si="1"/>
        <v>29</v>
      </c>
      <c r="R43" s="93">
        <f t="shared" si="2"/>
        <v>47373</v>
      </c>
      <c r="S43" s="93">
        <f t="shared" si="3"/>
        <v>7817.092518846599</v>
      </c>
      <c r="T43" s="93">
        <f t="shared" si="4"/>
        <v>7817.092518846599</v>
      </c>
      <c r="U43" s="93">
        <f t="shared" si="5"/>
        <v>4860602.2897769567</v>
      </c>
    </row>
    <row r="44" spans="1:21">
      <c r="A44" s="91">
        <v>31</v>
      </c>
      <c r="B44" s="99">
        <v>4862020.7774181021</v>
      </c>
      <c r="D44" s="88">
        <v>31</v>
      </c>
      <c r="E44" s="96">
        <f t="shared" si="8"/>
        <v>47373</v>
      </c>
      <c r="F44" s="90">
        <f t="shared" si="0"/>
        <v>39428.363677473833</v>
      </c>
      <c r="G44" s="89">
        <f t="shared" si="6"/>
        <v>7944.6363225261666</v>
      </c>
      <c r="H44" s="96">
        <f t="shared" si="7"/>
        <v>4844777.0470588682</v>
      </c>
      <c r="O44">
        <f t="shared" si="9"/>
        <v>8.1250000000000003E-3</v>
      </c>
      <c r="P44">
        <f t="shared" si="9"/>
        <v>300</v>
      </c>
      <c r="Q44" s="91">
        <f t="shared" si="1"/>
        <v>30</v>
      </c>
      <c r="R44" s="93">
        <f t="shared" si="2"/>
        <v>47373</v>
      </c>
      <c r="S44" s="93">
        <f t="shared" si="3"/>
        <v>7880.606395562223</v>
      </c>
      <c r="T44" s="93">
        <f t="shared" si="4"/>
        <v>7880.606395562223</v>
      </c>
      <c r="U44" s="93">
        <f t="shared" si="5"/>
        <v>4852721.6833813945</v>
      </c>
    </row>
    <row r="45" spans="1:21">
      <c r="A45" s="91">
        <v>32</v>
      </c>
      <c r="B45" s="99">
        <v>4856967.8251914605</v>
      </c>
      <c r="D45" s="88">
        <v>32</v>
      </c>
      <c r="E45" s="96">
        <f t="shared" si="8"/>
        <v>47373</v>
      </c>
      <c r="F45" s="90">
        <f t="shared" si="0"/>
        <v>39363.813507353305</v>
      </c>
      <c r="G45" s="89">
        <f t="shared" si="6"/>
        <v>8009.1864926466951</v>
      </c>
      <c r="H45" s="96">
        <f t="shared" si="7"/>
        <v>4836767.8605662212</v>
      </c>
      <c r="O45">
        <f t="shared" si="9"/>
        <v>8.1250000000000003E-3</v>
      </c>
      <c r="P45">
        <f t="shared" si="9"/>
        <v>300</v>
      </c>
      <c r="Q45" s="91">
        <f t="shared" si="1"/>
        <v>31</v>
      </c>
      <c r="R45" s="93">
        <f t="shared" si="2"/>
        <v>47373</v>
      </c>
      <c r="S45" s="93">
        <f t="shared" si="3"/>
        <v>7944.6363225261666</v>
      </c>
      <c r="T45" s="93">
        <f t="shared" si="4"/>
        <v>7944.6363225261666</v>
      </c>
      <c r="U45" s="93">
        <f t="shared" si="5"/>
        <v>4844777.0470588682</v>
      </c>
    </row>
    <row r="46" spans="1:21">
      <c r="A46" s="91">
        <v>33</v>
      </c>
      <c r="B46" s="99">
        <v>4851873.8177279774</v>
      </c>
      <c r="D46" s="88">
        <v>33</v>
      </c>
      <c r="E46" s="96">
        <f t="shared" si="8"/>
        <v>47373</v>
      </c>
      <c r="F46" s="90">
        <f t="shared" si="0"/>
        <v>39298.738867100546</v>
      </c>
      <c r="G46" s="89">
        <f t="shared" si="6"/>
        <v>8074.2611328994535</v>
      </c>
      <c r="H46" s="96">
        <f t="shared" si="7"/>
        <v>4828693.5994333215</v>
      </c>
      <c r="O46">
        <f t="shared" si="9"/>
        <v>8.1250000000000003E-3</v>
      </c>
      <c r="P46">
        <f t="shared" si="9"/>
        <v>300</v>
      </c>
      <c r="Q46" s="91">
        <f t="shared" si="1"/>
        <v>32</v>
      </c>
      <c r="R46" s="93">
        <f t="shared" si="2"/>
        <v>47373</v>
      </c>
      <c r="S46" s="93">
        <f t="shared" si="3"/>
        <v>8009.1864926466951</v>
      </c>
      <c r="T46" s="93">
        <f t="shared" si="4"/>
        <v>8009.1864926466951</v>
      </c>
      <c r="U46" s="93">
        <f t="shared" si="5"/>
        <v>4836767.8605662212</v>
      </c>
    </row>
    <row r="47" spans="1:21">
      <c r="A47" s="91">
        <v>34</v>
      </c>
      <c r="B47" s="99">
        <v>4846738.4214538541</v>
      </c>
      <c r="D47" s="88">
        <v>34</v>
      </c>
      <c r="E47" s="96">
        <f t="shared" si="8"/>
        <v>47373</v>
      </c>
      <c r="F47" s="90">
        <f t="shared" si="0"/>
        <v>39233.135495395742</v>
      </c>
      <c r="G47" s="89">
        <f t="shared" si="6"/>
        <v>8139.8645046042584</v>
      </c>
      <c r="H47" s="96">
        <f t="shared" si="7"/>
        <v>4820553.7349287169</v>
      </c>
      <c r="O47">
        <f t="shared" si="9"/>
        <v>8.1250000000000003E-3</v>
      </c>
      <c r="P47">
        <f t="shared" si="9"/>
        <v>300</v>
      </c>
      <c r="Q47" s="91">
        <f t="shared" si="1"/>
        <v>33</v>
      </c>
      <c r="R47" s="93">
        <f t="shared" si="2"/>
        <v>47373</v>
      </c>
      <c r="S47" s="93">
        <f t="shared" si="3"/>
        <v>8074.2611328994535</v>
      </c>
      <c r="T47" s="93">
        <f t="shared" si="4"/>
        <v>8074.2611328994535</v>
      </c>
      <c r="U47" s="93">
        <f t="shared" si="5"/>
        <v>4828693.5994333215</v>
      </c>
    </row>
    <row r="48" spans="1:21">
      <c r="A48" s="91">
        <v>35</v>
      </c>
      <c r="B48" s="99">
        <v>4841561.3000850035</v>
      </c>
      <c r="D48" s="88">
        <v>35</v>
      </c>
      <c r="E48" s="96">
        <f t="shared" si="8"/>
        <v>47373</v>
      </c>
      <c r="F48" s="90">
        <f t="shared" si="0"/>
        <v>39166.999096295825</v>
      </c>
      <c r="G48" s="89">
        <f t="shared" si="6"/>
        <v>8206.0009037041746</v>
      </c>
      <c r="H48" s="96">
        <f t="shared" si="7"/>
        <v>4812347.7340250127</v>
      </c>
      <c r="O48">
        <f t="shared" si="9"/>
        <v>8.1250000000000003E-3</v>
      </c>
      <c r="P48">
        <f t="shared" si="9"/>
        <v>300</v>
      </c>
      <c r="Q48" s="91">
        <f t="shared" si="1"/>
        <v>34</v>
      </c>
      <c r="R48" s="93">
        <f t="shared" si="2"/>
        <v>47373</v>
      </c>
      <c r="S48" s="93">
        <f t="shared" si="3"/>
        <v>8139.8645046042584</v>
      </c>
      <c r="T48" s="93">
        <f t="shared" si="4"/>
        <v>8139.8645046042584</v>
      </c>
      <c r="U48" s="93">
        <f t="shared" si="5"/>
        <v>4820553.7349287169</v>
      </c>
    </row>
    <row r="49" spans="1:21">
      <c r="A49" s="91">
        <v>36</v>
      </c>
      <c r="B49" s="99">
        <v>4836342.114605031</v>
      </c>
      <c r="D49" s="88">
        <v>36</v>
      </c>
      <c r="E49" s="96">
        <f t="shared" si="8"/>
        <v>47373</v>
      </c>
      <c r="F49" s="90">
        <f t="shared" si="0"/>
        <v>39100.325338953233</v>
      </c>
      <c r="G49" s="89">
        <f t="shared" si="6"/>
        <v>8272.6746610467671</v>
      </c>
      <c r="H49" s="96">
        <f t="shared" si="7"/>
        <v>4804075.0593639659</v>
      </c>
      <c r="O49">
        <f t="shared" si="9"/>
        <v>8.1250000000000003E-3</v>
      </c>
      <c r="P49">
        <f t="shared" si="9"/>
        <v>300</v>
      </c>
      <c r="Q49" s="91">
        <f t="shared" si="1"/>
        <v>35</v>
      </c>
      <c r="R49" s="93">
        <f t="shared" si="2"/>
        <v>47373</v>
      </c>
      <c r="S49" s="93">
        <f t="shared" si="3"/>
        <v>8206.0009037041746</v>
      </c>
      <c r="T49" s="93">
        <f t="shared" si="4"/>
        <v>8206.0009037041746</v>
      </c>
      <c r="U49" s="93">
        <f t="shared" si="5"/>
        <v>4812347.7340250127</v>
      </c>
    </row>
    <row r="50" spans="1:21">
      <c r="A50" s="91">
        <v>37</v>
      </c>
      <c r="B50" s="99">
        <v>4831080.5232430333</v>
      </c>
      <c r="D50" s="88">
        <v>37</v>
      </c>
      <c r="E50" s="96">
        <f t="shared" si="8"/>
        <v>47373</v>
      </c>
      <c r="F50" s="90">
        <f t="shared" si="0"/>
        <v>39033.109857332223</v>
      </c>
      <c r="G50" s="89">
        <f t="shared" si="6"/>
        <v>8339.8901426677767</v>
      </c>
      <c r="H50" s="96">
        <f t="shared" si="7"/>
        <v>4795735.1692212978</v>
      </c>
      <c r="O50">
        <f t="shared" si="9"/>
        <v>8.1250000000000003E-3</v>
      </c>
      <c r="P50">
        <f t="shared" si="9"/>
        <v>300</v>
      </c>
      <c r="Q50" s="91">
        <f t="shared" si="1"/>
        <v>36</v>
      </c>
      <c r="R50" s="93">
        <f t="shared" si="2"/>
        <v>47373</v>
      </c>
      <c r="S50" s="93">
        <f t="shared" si="3"/>
        <v>8272.6746610467671</v>
      </c>
      <c r="T50" s="93">
        <f t="shared" si="4"/>
        <v>8272.6746610467671</v>
      </c>
      <c r="U50" s="93">
        <f t="shared" si="5"/>
        <v>4804075.0593639659</v>
      </c>
    </row>
    <row r="51" spans="1:21">
      <c r="A51" s="91">
        <v>38</v>
      </c>
      <c r="B51" s="99">
        <v>4825776.1814512191</v>
      </c>
      <c r="D51" s="88">
        <v>38</v>
      </c>
      <c r="E51" s="96">
        <f t="shared" si="8"/>
        <v>47373</v>
      </c>
      <c r="F51" s="90">
        <f t="shared" si="0"/>
        <v>38965.348249923045</v>
      </c>
      <c r="G51" s="89">
        <f t="shared" si="6"/>
        <v>8407.6517500769551</v>
      </c>
      <c r="H51" s="96">
        <f t="shared" si="7"/>
        <v>4787327.5174712213</v>
      </c>
      <c r="O51">
        <f t="shared" si="9"/>
        <v>8.1250000000000003E-3</v>
      </c>
      <c r="P51">
        <f t="shared" si="9"/>
        <v>300</v>
      </c>
      <c r="Q51" s="91">
        <f t="shared" si="1"/>
        <v>37</v>
      </c>
      <c r="R51" s="93">
        <f t="shared" si="2"/>
        <v>47373</v>
      </c>
      <c r="S51" s="93">
        <f t="shared" si="3"/>
        <v>8339.8901426677767</v>
      </c>
      <c r="T51" s="93">
        <f t="shared" si="4"/>
        <v>8339.8901426677767</v>
      </c>
      <c r="U51" s="93">
        <f t="shared" si="5"/>
        <v>4795735.1692212978</v>
      </c>
    </row>
    <row r="52" spans="1:21">
      <c r="A52" s="91">
        <v>39</v>
      </c>
      <c r="B52" s="99">
        <v>4820428.7418823466</v>
      </c>
      <c r="D52" s="88">
        <v>39</v>
      </c>
      <c r="E52" s="96">
        <f t="shared" si="8"/>
        <v>47373</v>
      </c>
      <c r="F52" s="90">
        <f t="shared" si="0"/>
        <v>38897.036079453675</v>
      </c>
      <c r="G52" s="89">
        <f t="shared" si="6"/>
        <v>8475.9639205463245</v>
      </c>
      <c r="H52" s="96">
        <f t="shared" si="7"/>
        <v>4778851.5535506746</v>
      </c>
      <c r="O52">
        <f t="shared" si="9"/>
        <v>8.1250000000000003E-3</v>
      </c>
      <c r="P52">
        <f t="shared" si="9"/>
        <v>300</v>
      </c>
      <c r="Q52" s="91">
        <f t="shared" si="1"/>
        <v>38</v>
      </c>
      <c r="R52" s="93">
        <f t="shared" si="2"/>
        <v>47373</v>
      </c>
      <c r="S52" s="93">
        <f t="shared" si="3"/>
        <v>8407.6517500769551</v>
      </c>
      <c r="T52" s="93">
        <f t="shared" si="4"/>
        <v>8407.6517500769551</v>
      </c>
      <c r="U52" s="93">
        <f t="shared" si="5"/>
        <v>4787327.5174712213</v>
      </c>
    </row>
    <row r="53" spans="1:21">
      <c r="A53" s="91">
        <v>40</v>
      </c>
      <c r="B53" s="99">
        <v>4815037.8543669768</v>
      </c>
      <c r="D53" s="88">
        <v>40</v>
      </c>
      <c r="E53" s="96">
        <f t="shared" si="8"/>
        <v>47373</v>
      </c>
      <c r="F53" s="90">
        <f t="shared" si="0"/>
        <v>38828.168872599235</v>
      </c>
      <c r="G53" s="89">
        <f t="shared" si="6"/>
        <v>8544.8311274007647</v>
      </c>
      <c r="H53" s="96">
        <f t="shared" si="7"/>
        <v>4770306.7224232741</v>
      </c>
      <c r="O53">
        <f t="shared" si="9"/>
        <v>8.1250000000000003E-3</v>
      </c>
      <c r="P53">
        <f t="shared" si="9"/>
        <v>300</v>
      </c>
      <c r="Q53" s="91">
        <f t="shared" si="1"/>
        <v>39</v>
      </c>
      <c r="R53" s="93">
        <f t="shared" si="2"/>
        <v>47373</v>
      </c>
      <c r="S53" s="93">
        <f t="shared" si="3"/>
        <v>8475.9639205463245</v>
      </c>
      <c r="T53" s="93">
        <f t="shared" si="4"/>
        <v>8475.9639205463245</v>
      </c>
      <c r="U53" s="93">
        <f t="shared" si="5"/>
        <v>4778851.5535506746</v>
      </c>
    </row>
    <row r="54" spans="1:21">
      <c r="A54" s="91">
        <v>41</v>
      </c>
      <c r="B54" s="99">
        <v>4809603.1658905447</v>
      </c>
      <c r="D54" s="88">
        <v>41</v>
      </c>
      <c r="E54" s="89">
        <v>44557</v>
      </c>
      <c r="F54" s="90">
        <f t="shared" si="0"/>
        <v>38758.742119689101</v>
      </c>
      <c r="G54" s="89">
        <f t="shared" si="6"/>
        <v>5798.2578803108991</v>
      </c>
      <c r="H54" s="89">
        <f t="shared" si="7"/>
        <v>4764508.4645429635</v>
      </c>
      <c r="O54">
        <f t="shared" si="9"/>
        <v>8.1250000000000003E-3</v>
      </c>
      <c r="P54">
        <f t="shared" si="9"/>
        <v>300</v>
      </c>
      <c r="Q54" s="91">
        <f t="shared" si="1"/>
        <v>40</v>
      </c>
      <c r="R54" s="93">
        <f t="shared" si="2"/>
        <v>47373</v>
      </c>
      <c r="S54" s="93">
        <f t="shared" si="3"/>
        <v>8544.8311274007647</v>
      </c>
      <c r="T54" s="93">
        <f t="shared" si="4"/>
        <v>8544.8311274007647</v>
      </c>
      <c r="U54" s="93">
        <f t="shared" si="5"/>
        <v>4770306.7224232741</v>
      </c>
    </row>
    <row r="55" spans="1:21">
      <c r="A55" s="91">
        <v>42</v>
      </c>
      <c r="B55" s="99">
        <v>4804124.3205702417</v>
      </c>
      <c r="D55" s="88">
        <v>42</v>
      </c>
      <c r="E55" s="89">
        <f t="shared" si="8"/>
        <v>44557</v>
      </c>
      <c r="F55" s="90">
        <f t="shared" si="0"/>
        <v>38711.631274411578</v>
      </c>
      <c r="G55" s="89">
        <f t="shared" si="6"/>
        <v>5845.3687255884215</v>
      </c>
      <c r="H55" s="89">
        <f t="shared" si="7"/>
        <v>4758663.095817375</v>
      </c>
      <c r="O55">
        <f t="shared" si="9"/>
        <v>8.1250000000000003E-3</v>
      </c>
      <c r="P55">
        <f t="shared" si="9"/>
        <v>300</v>
      </c>
      <c r="Q55" s="91">
        <f t="shared" si="1"/>
        <v>41</v>
      </c>
      <c r="R55" s="93">
        <f t="shared" si="2"/>
        <v>44557</v>
      </c>
      <c r="S55" s="93">
        <f t="shared" si="3"/>
        <v>5798.2578803108991</v>
      </c>
      <c r="T55" s="93">
        <f t="shared" si="4"/>
        <v>5798.2578803108991</v>
      </c>
      <c r="U55" s="93">
        <f t="shared" si="5"/>
        <v>4764508.4645429635</v>
      </c>
    </row>
    <row r="56" spans="1:21">
      <c r="A56" s="91">
        <v>43</v>
      </c>
      <c r="B56" s="99">
        <v>4798600.9596317112</v>
      </c>
      <c r="D56" s="88">
        <v>43</v>
      </c>
      <c r="E56" s="89">
        <f t="shared" si="8"/>
        <v>44557</v>
      </c>
      <c r="F56" s="90">
        <f t="shared" si="0"/>
        <v>38664.137653516176</v>
      </c>
      <c r="G56" s="89">
        <f t="shared" si="6"/>
        <v>5892.8623464838238</v>
      </c>
      <c r="H56" s="89">
        <f t="shared" si="7"/>
        <v>4752770.2334708916</v>
      </c>
      <c r="O56">
        <f t="shared" si="9"/>
        <v>8.1250000000000003E-3</v>
      </c>
      <c r="P56">
        <f t="shared" si="9"/>
        <v>300</v>
      </c>
      <c r="Q56" s="91">
        <f t="shared" si="1"/>
        <v>42</v>
      </c>
      <c r="R56" s="93">
        <f t="shared" si="2"/>
        <v>44557</v>
      </c>
      <c r="S56" s="93">
        <f t="shared" si="3"/>
        <v>5845.3687255884215</v>
      </c>
      <c r="T56" s="93">
        <f t="shared" si="4"/>
        <v>5845.3687255884215</v>
      </c>
      <c r="U56" s="93">
        <f t="shared" si="5"/>
        <v>4758663.095817375</v>
      </c>
    </row>
    <row r="57" spans="1:21">
      <c r="A57" s="91">
        <v>44</v>
      </c>
      <c r="B57" s="99">
        <v>4793032.7213855553</v>
      </c>
      <c r="D57" s="88">
        <v>44</v>
      </c>
      <c r="E57" s="89">
        <f t="shared" si="8"/>
        <v>44557</v>
      </c>
      <c r="F57" s="90">
        <f t="shared" si="0"/>
        <v>38616.258146950997</v>
      </c>
      <c r="G57" s="89">
        <f t="shared" si="6"/>
        <v>5940.7418530490031</v>
      </c>
      <c r="H57" s="89">
        <f t="shared" si="7"/>
        <v>4746829.4916178426</v>
      </c>
      <c r="O57">
        <f t="shared" si="9"/>
        <v>8.1250000000000003E-3</v>
      </c>
      <c r="P57">
        <f t="shared" si="9"/>
        <v>300</v>
      </c>
      <c r="Q57" s="91">
        <f t="shared" si="1"/>
        <v>43</v>
      </c>
      <c r="R57" s="93">
        <f t="shared" si="2"/>
        <v>44557</v>
      </c>
      <c r="S57" s="93">
        <f t="shared" si="3"/>
        <v>5892.8623464838238</v>
      </c>
      <c r="T57" s="93">
        <f t="shared" si="4"/>
        <v>5892.8623464838238</v>
      </c>
      <c r="U57" s="93">
        <f t="shared" si="5"/>
        <v>4752770.2334708916</v>
      </c>
    </row>
    <row r="58" spans="1:21">
      <c r="A58" s="91">
        <v>45</v>
      </c>
      <c r="B58" s="99">
        <v>4787419.241203649</v>
      </c>
      <c r="D58" s="88">
        <v>45</v>
      </c>
      <c r="E58" s="89">
        <f t="shared" si="8"/>
        <v>44557</v>
      </c>
      <c r="F58" s="90">
        <f t="shared" si="0"/>
        <v>38567.989619394975</v>
      </c>
      <c r="G58" s="89">
        <f t="shared" si="6"/>
        <v>5989.0103806050247</v>
      </c>
      <c r="H58" s="89">
        <f t="shared" si="7"/>
        <v>4740840.4812372373</v>
      </c>
      <c r="O58">
        <f t="shared" si="9"/>
        <v>8.1250000000000003E-3</v>
      </c>
      <c r="P58">
        <f t="shared" si="9"/>
        <v>300</v>
      </c>
      <c r="Q58" s="91">
        <f t="shared" si="1"/>
        <v>44</v>
      </c>
      <c r="R58" s="93">
        <f t="shared" si="2"/>
        <v>44557</v>
      </c>
      <c r="S58" s="93">
        <f t="shared" si="3"/>
        <v>5940.7418530490031</v>
      </c>
      <c r="T58" s="93">
        <f t="shared" si="4"/>
        <v>5940.7418530490031</v>
      </c>
      <c r="U58" s="93">
        <f t="shared" si="5"/>
        <v>4746829.4916178426</v>
      </c>
    </row>
    <row r="59" spans="1:21">
      <c r="A59" s="91">
        <v>46</v>
      </c>
      <c r="B59" s="99">
        <v>4781760.1514952648</v>
      </c>
      <c r="D59" s="88">
        <v>46</v>
      </c>
      <c r="E59" s="89">
        <f t="shared" si="8"/>
        <v>44557</v>
      </c>
      <c r="F59" s="90">
        <f t="shared" si="0"/>
        <v>38519.328910052558</v>
      </c>
      <c r="G59" s="89">
        <f t="shared" si="6"/>
        <v>6037.6710899474419</v>
      </c>
      <c r="H59" s="89">
        <f t="shared" si="7"/>
        <v>4734802.8101472901</v>
      </c>
      <c r="O59">
        <f t="shared" si="9"/>
        <v>8.1250000000000003E-3</v>
      </c>
      <c r="P59">
        <f t="shared" si="9"/>
        <v>300</v>
      </c>
      <c r="Q59" s="91">
        <f t="shared" si="1"/>
        <v>45</v>
      </c>
      <c r="R59" s="93">
        <f t="shared" si="2"/>
        <v>44557</v>
      </c>
      <c r="S59" s="93">
        <f t="shared" si="3"/>
        <v>5989.0103806050247</v>
      </c>
      <c r="T59" s="93">
        <f t="shared" si="4"/>
        <v>5989.0103806050247</v>
      </c>
      <c r="U59" s="93">
        <f t="shared" si="5"/>
        <v>4740840.4812372373</v>
      </c>
    </row>
    <row r="60" spans="1:21">
      <c r="A60" s="91">
        <v>47</v>
      </c>
      <c r="B60" s="99">
        <v>4776055.0816830005</v>
      </c>
      <c r="D60" s="88">
        <v>47</v>
      </c>
      <c r="E60" s="89">
        <f t="shared" si="8"/>
        <v>44557</v>
      </c>
      <c r="F60" s="90">
        <f t="shared" si="0"/>
        <v>38470.272832446732</v>
      </c>
      <c r="G60" s="89">
        <f t="shared" si="6"/>
        <v>6086.7271675532684</v>
      </c>
      <c r="H60" s="89">
        <f t="shared" si="7"/>
        <v>4728716.0829797368</v>
      </c>
      <c r="O60">
        <f t="shared" si="9"/>
        <v>8.1250000000000003E-3</v>
      </c>
      <c r="P60">
        <f t="shared" si="9"/>
        <v>300</v>
      </c>
      <c r="Q60" s="91">
        <f t="shared" si="1"/>
        <v>46</v>
      </c>
      <c r="R60" s="93">
        <f t="shared" si="2"/>
        <v>44557</v>
      </c>
      <c r="S60" s="93">
        <f t="shared" si="3"/>
        <v>6037.6710899474419</v>
      </c>
      <c r="T60" s="93">
        <f t="shared" si="4"/>
        <v>6037.6710899474419</v>
      </c>
      <c r="U60" s="93">
        <f t="shared" si="5"/>
        <v>4734802.8101472901</v>
      </c>
    </row>
    <row r="61" spans="1:21">
      <c r="A61" s="91">
        <v>48</v>
      </c>
      <c r="B61" s="99">
        <v>4770303.6581785111</v>
      </c>
      <c r="D61" s="88">
        <v>48</v>
      </c>
      <c r="E61" s="89">
        <f t="shared" si="8"/>
        <v>44557</v>
      </c>
      <c r="F61" s="90">
        <f t="shared" si="0"/>
        <v>38420.818174210362</v>
      </c>
      <c r="G61" s="89">
        <f t="shared" si="6"/>
        <v>6136.1818257896375</v>
      </c>
      <c r="H61" s="89">
        <f t="shared" si="7"/>
        <v>4722579.9011539472</v>
      </c>
      <c r="O61">
        <f t="shared" si="9"/>
        <v>8.1250000000000003E-3</v>
      </c>
      <c r="P61">
        <f t="shared" si="9"/>
        <v>300</v>
      </c>
      <c r="Q61" s="91">
        <f t="shared" si="1"/>
        <v>47</v>
      </c>
      <c r="R61" s="93">
        <f t="shared" si="2"/>
        <v>44557</v>
      </c>
      <c r="S61" s="93">
        <f t="shared" si="3"/>
        <v>6086.7271675532684</v>
      </c>
      <c r="T61" s="93">
        <f t="shared" si="4"/>
        <v>6086.7271675532684</v>
      </c>
      <c r="U61" s="93">
        <f t="shared" si="5"/>
        <v>4728716.0829797368</v>
      </c>
    </row>
    <row r="62" spans="1:21">
      <c r="A62" s="91">
        <v>49</v>
      </c>
      <c r="B62" s="93">
        <v>4764505.5043580476</v>
      </c>
      <c r="D62" s="88">
        <v>49</v>
      </c>
      <c r="E62" s="89">
        <f t="shared" si="8"/>
        <v>44557</v>
      </c>
      <c r="F62" s="90">
        <f t="shared" si="0"/>
        <v>38370.96169687582</v>
      </c>
      <c r="G62" s="89">
        <f t="shared" si="6"/>
        <v>6186.0383031241799</v>
      </c>
      <c r="H62" s="89">
        <f t="shared" si="7"/>
        <v>4716393.8628508234</v>
      </c>
      <c r="O62">
        <f t="shared" si="9"/>
        <v>8.1250000000000003E-3</v>
      </c>
      <c r="P62">
        <f t="shared" si="9"/>
        <v>300</v>
      </c>
      <c r="Q62" s="91">
        <f t="shared" si="1"/>
        <v>48</v>
      </c>
      <c r="R62" s="93">
        <f t="shared" si="2"/>
        <v>44557</v>
      </c>
      <c r="S62" s="93">
        <f t="shared" si="3"/>
        <v>6136.1818257896375</v>
      </c>
      <c r="T62" s="93">
        <f t="shared" si="4"/>
        <v>6136.1818257896375</v>
      </c>
      <c r="U62" s="93">
        <f t="shared" si="5"/>
        <v>4722579.9011539472</v>
      </c>
    </row>
    <row r="63" spans="1:21">
      <c r="A63" s="91">
        <v>50</v>
      </c>
      <c r="B63" s="93">
        <v>4758660.2405377934</v>
      </c>
      <c r="D63" s="88">
        <v>50</v>
      </c>
      <c r="E63" s="89">
        <f t="shared" si="8"/>
        <v>44557</v>
      </c>
      <c r="F63" s="90">
        <f t="shared" si="0"/>
        <v>38320.700135662941</v>
      </c>
      <c r="G63" s="89">
        <f t="shared" si="6"/>
        <v>6236.2998643370593</v>
      </c>
      <c r="H63" s="89">
        <f t="shared" si="7"/>
        <v>4710157.5629864866</v>
      </c>
      <c r="O63">
        <f t="shared" si="9"/>
        <v>8.1250000000000003E-3</v>
      </c>
      <c r="P63">
        <f t="shared" si="9"/>
        <v>300</v>
      </c>
      <c r="Q63" s="91">
        <f t="shared" si="1"/>
        <v>49</v>
      </c>
      <c r="R63" s="93">
        <f t="shared" si="2"/>
        <v>44557</v>
      </c>
      <c r="S63" s="93">
        <f t="shared" si="3"/>
        <v>6186.0383031241799</v>
      </c>
      <c r="T63" s="93">
        <f t="shared" si="4"/>
        <v>6186.0383031241799</v>
      </c>
      <c r="U63" s="93">
        <f t="shared" si="5"/>
        <v>4716393.8628508234</v>
      </c>
    </row>
    <row r="64" spans="1:21">
      <c r="A64" s="91">
        <v>51</v>
      </c>
      <c r="B64" s="93">
        <v>4752767.4839489991</v>
      </c>
      <c r="D64" s="88">
        <v>51</v>
      </c>
      <c r="E64" s="89">
        <f t="shared" si="8"/>
        <v>44557</v>
      </c>
      <c r="F64" s="90">
        <f t="shared" si="0"/>
        <v>38270.030199265202</v>
      </c>
      <c r="G64" s="89">
        <f t="shared" si="6"/>
        <v>6286.9698007347979</v>
      </c>
      <c r="H64" s="89">
        <f t="shared" si="7"/>
        <v>4703870.5931857517</v>
      </c>
      <c r="O64">
        <f t="shared" si="9"/>
        <v>8.1250000000000003E-3</v>
      </c>
      <c r="P64">
        <f t="shared" si="9"/>
        <v>300</v>
      </c>
      <c r="Q64" s="91">
        <f t="shared" si="1"/>
        <v>50</v>
      </c>
      <c r="R64" s="93">
        <f t="shared" si="2"/>
        <v>44557</v>
      </c>
      <c r="S64" s="93">
        <f t="shared" si="3"/>
        <v>6236.2998643370593</v>
      </c>
      <c r="T64" s="93">
        <f t="shared" si="4"/>
        <v>6236.2998643370593</v>
      </c>
      <c r="U64" s="93">
        <f t="shared" si="5"/>
        <v>4710157.5629864866</v>
      </c>
    </row>
    <row r="65" spans="1:21">
      <c r="A65" s="91">
        <v>52</v>
      </c>
      <c r="B65" s="93">
        <v>4746826.8487129211</v>
      </c>
      <c r="D65" s="88">
        <v>52</v>
      </c>
      <c r="E65" s="89">
        <f t="shared" si="8"/>
        <v>44557</v>
      </c>
      <c r="F65" s="90">
        <f t="shared" si="0"/>
        <v>38218.948569634231</v>
      </c>
      <c r="G65" s="89">
        <f t="shared" si="6"/>
        <v>6338.0514303657692</v>
      </c>
      <c r="H65" s="89">
        <f t="shared" si="7"/>
        <v>4697532.5417553857</v>
      </c>
      <c r="O65">
        <f t="shared" si="9"/>
        <v>8.1250000000000003E-3</v>
      </c>
      <c r="P65">
        <f t="shared" si="9"/>
        <v>300</v>
      </c>
      <c r="Q65" s="91">
        <f t="shared" si="1"/>
        <v>51</v>
      </c>
      <c r="R65" s="93">
        <f t="shared" si="2"/>
        <v>44557</v>
      </c>
      <c r="S65" s="93">
        <f t="shared" si="3"/>
        <v>6286.9698007347979</v>
      </c>
      <c r="T65" s="93">
        <f t="shared" si="4"/>
        <v>6286.9698007347979</v>
      </c>
      <c r="U65" s="93">
        <f t="shared" si="5"/>
        <v>4703870.5931857517</v>
      </c>
    </row>
    <row r="66" spans="1:21">
      <c r="A66" s="91">
        <v>53</v>
      </c>
      <c r="B66" s="93">
        <v>4740837.9458155502</v>
      </c>
      <c r="D66" s="88">
        <v>53</v>
      </c>
      <c r="E66" s="89">
        <f t="shared" si="8"/>
        <v>44557</v>
      </c>
      <c r="F66" s="90">
        <f t="shared" si="0"/>
        <v>38167.451901762513</v>
      </c>
      <c r="G66" s="89">
        <f t="shared" si="6"/>
        <v>6389.5480982374866</v>
      </c>
      <c r="H66" s="89">
        <f t="shared" si="7"/>
        <v>4691142.9936571484</v>
      </c>
      <c r="O66">
        <f t="shared" si="9"/>
        <v>8.1250000000000003E-3</v>
      </c>
      <c r="P66">
        <f t="shared" si="9"/>
        <v>300</v>
      </c>
      <c r="Q66" s="91">
        <f t="shared" si="1"/>
        <v>52</v>
      </c>
      <c r="R66" s="93">
        <f t="shared" si="2"/>
        <v>44557</v>
      </c>
      <c r="S66" s="93">
        <f t="shared" si="3"/>
        <v>6338.0514303657692</v>
      </c>
      <c r="T66" s="93">
        <f t="shared" si="4"/>
        <v>6338.0514303657692</v>
      </c>
      <c r="U66" s="93">
        <f t="shared" si="5"/>
        <v>4697532.5417553857</v>
      </c>
    </row>
    <row r="67" spans="1:21">
      <c r="A67" s="91">
        <v>54</v>
      </c>
      <c r="B67" s="93">
        <v>4734800.3830821384</v>
      </c>
      <c r="D67" s="88">
        <v>54</v>
      </c>
      <c r="E67" s="96">
        <v>48981</v>
      </c>
      <c r="F67" s="90">
        <f t="shared" si="0"/>
        <v>38115.536823464332</v>
      </c>
      <c r="G67" s="89">
        <f t="shared" si="6"/>
        <v>10865.463176535668</v>
      </c>
      <c r="H67" s="89">
        <f t="shared" si="7"/>
        <v>4680277.530480613</v>
      </c>
      <c r="O67">
        <f t="shared" si="9"/>
        <v>8.1250000000000003E-3</v>
      </c>
      <c r="P67">
        <f t="shared" si="9"/>
        <v>300</v>
      </c>
      <c r="Q67" s="91">
        <f t="shared" si="1"/>
        <v>53</v>
      </c>
      <c r="R67" s="93">
        <f t="shared" si="2"/>
        <v>44557</v>
      </c>
      <c r="S67" s="93">
        <f t="shared" si="3"/>
        <v>6389.5480982374866</v>
      </c>
      <c r="T67" s="93">
        <f t="shared" si="4"/>
        <v>6389.5480982374866</v>
      </c>
      <c r="U67" s="93">
        <f t="shared" si="5"/>
        <v>4691142.9936571484</v>
      </c>
    </row>
    <row r="68" spans="1:21">
      <c r="A68" s="91">
        <v>55</v>
      </c>
      <c r="B68" s="93">
        <v>4728713.7651515175</v>
      </c>
      <c r="D68" s="88">
        <v>55</v>
      </c>
      <c r="E68" s="96">
        <f t="shared" si="8"/>
        <v>48981</v>
      </c>
      <c r="F68" s="90">
        <f t="shared" si="0"/>
        <v>38027.254935154982</v>
      </c>
      <c r="G68" s="89">
        <f t="shared" si="6"/>
        <v>10953.745064845018</v>
      </c>
      <c r="H68" s="89">
        <f t="shared" si="7"/>
        <v>4669323.7854157677</v>
      </c>
      <c r="O68">
        <f t="shared" si="9"/>
        <v>8.1250000000000003E-3</v>
      </c>
      <c r="P68">
        <f t="shared" si="9"/>
        <v>300</v>
      </c>
      <c r="Q68" s="91">
        <f t="shared" si="1"/>
        <v>54</v>
      </c>
      <c r="R68" s="93">
        <f t="shared" si="2"/>
        <v>48981</v>
      </c>
      <c r="S68" s="93">
        <f t="shared" si="3"/>
        <v>10865.463176535668</v>
      </c>
      <c r="T68" s="93">
        <f t="shared" si="4"/>
        <v>10865.463176535668</v>
      </c>
      <c r="U68" s="93">
        <f t="shared" si="5"/>
        <v>4680277.530480613</v>
      </c>
    </row>
    <row r="69" spans="1:21">
      <c r="A69" s="91">
        <v>56</v>
      </c>
      <c r="B69" s="93">
        <v>4722577.6934502097</v>
      </c>
      <c r="D69" s="88">
        <v>56</v>
      </c>
      <c r="E69" s="96">
        <f t="shared" si="8"/>
        <v>48981</v>
      </c>
      <c r="F69" s="90">
        <f t="shared" si="0"/>
        <v>37938.255756503117</v>
      </c>
      <c r="G69" s="89">
        <f t="shared" si="6"/>
        <v>11042.744243496883</v>
      </c>
      <c r="H69" s="89">
        <f t="shared" si="7"/>
        <v>4658281.0411722707</v>
      </c>
      <c r="O69">
        <f t="shared" si="9"/>
        <v>8.1250000000000003E-3</v>
      </c>
      <c r="P69">
        <f t="shared" si="9"/>
        <v>300</v>
      </c>
      <c r="Q69" s="91">
        <f t="shared" si="1"/>
        <v>55</v>
      </c>
      <c r="R69" s="93">
        <f t="shared" si="2"/>
        <v>48981</v>
      </c>
      <c r="S69" s="93">
        <f t="shared" si="3"/>
        <v>10953.745064845018</v>
      </c>
      <c r="T69" s="93">
        <f t="shared" si="4"/>
        <v>10953.745064845018</v>
      </c>
      <c r="U69" s="93">
        <f t="shared" si="5"/>
        <v>4669323.7854157677</v>
      </c>
    </row>
    <row r="70" spans="1:21">
      <c r="A70" s="91">
        <v>57</v>
      </c>
      <c r="B70" s="93">
        <v>4716391.7661663294</v>
      </c>
      <c r="D70" s="88">
        <v>57</v>
      </c>
      <c r="E70" s="96">
        <f t="shared" si="8"/>
        <v>48981</v>
      </c>
      <c r="F70" s="90">
        <f t="shared" si="0"/>
        <v>37848.533459524697</v>
      </c>
      <c r="G70" s="89">
        <f t="shared" si="6"/>
        <v>11132.466540475303</v>
      </c>
      <c r="H70" s="89">
        <f t="shared" si="7"/>
        <v>4647148.5746317953</v>
      </c>
      <c r="O70">
        <f t="shared" si="9"/>
        <v>8.1250000000000003E-3</v>
      </c>
      <c r="P70">
        <f t="shared" si="9"/>
        <v>300</v>
      </c>
      <c r="Q70" s="91">
        <f t="shared" si="1"/>
        <v>56</v>
      </c>
      <c r="R70" s="93">
        <f t="shared" si="2"/>
        <v>48981</v>
      </c>
      <c r="S70" s="93">
        <f t="shared" si="3"/>
        <v>11042.744243496883</v>
      </c>
      <c r="T70" s="93">
        <f t="shared" si="4"/>
        <v>11042.744243496883</v>
      </c>
      <c r="U70" s="93">
        <f t="shared" si="5"/>
        <v>4658281.0411722707</v>
      </c>
    </row>
    <row r="71" spans="1:21">
      <c r="A71" s="91">
        <v>58</v>
      </c>
      <c r="B71" s="93">
        <v>4710155.5782232676</v>
      </c>
      <c r="D71" s="88">
        <v>58</v>
      </c>
      <c r="E71" s="96">
        <f t="shared" si="8"/>
        <v>48981</v>
      </c>
      <c r="F71" s="90">
        <f t="shared" si="0"/>
        <v>37758.082168883338</v>
      </c>
      <c r="G71" s="89">
        <f t="shared" si="6"/>
        <v>11222.917831116662</v>
      </c>
      <c r="H71" s="89">
        <f t="shared" si="7"/>
        <v>4635925.6568006789</v>
      </c>
      <c r="O71">
        <f t="shared" si="9"/>
        <v>8.1250000000000003E-3</v>
      </c>
      <c r="P71">
        <f t="shared" si="9"/>
        <v>300</v>
      </c>
      <c r="Q71" s="91">
        <f t="shared" si="1"/>
        <v>57</v>
      </c>
      <c r="R71" s="93">
        <f t="shared" si="2"/>
        <v>48981</v>
      </c>
      <c r="S71" s="93">
        <f t="shared" si="3"/>
        <v>11132.466540475303</v>
      </c>
      <c r="T71" s="93">
        <f t="shared" si="4"/>
        <v>11132.466540475303</v>
      </c>
      <c r="U71" s="93">
        <f t="shared" si="5"/>
        <v>4647148.5746317953</v>
      </c>
    </row>
    <row r="72" spans="1:21">
      <c r="A72" s="91">
        <v>59</v>
      </c>
      <c r="B72" s="93">
        <v>4703868.7212531678</v>
      </c>
      <c r="D72" s="88">
        <v>59</v>
      </c>
      <c r="E72" s="96">
        <f t="shared" si="8"/>
        <v>48981</v>
      </c>
      <c r="F72" s="90">
        <f t="shared" si="0"/>
        <v>37666.895961505521</v>
      </c>
      <c r="G72" s="89">
        <f t="shared" si="6"/>
        <v>11314.104038494479</v>
      </c>
      <c r="H72" s="89">
        <f t="shared" si="7"/>
        <v>4624611.5527621843</v>
      </c>
      <c r="O72">
        <f t="shared" si="9"/>
        <v>8.1250000000000003E-3</v>
      </c>
      <c r="P72">
        <f t="shared" si="9"/>
        <v>300</v>
      </c>
      <c r="Q72" s="91">
        <f t="shared" si="1"/>
        <v>58</v>
      </c>
      <c r="R72" s="93">
        <f t="shared" si="2"/>
        <v>48981</v>
      </c>
      <c r="S72" s="93">
        <f t="shared" si="3"/>
        <v>11222.917831116662</v>
      </c>
      <c r="T72" s="93">
        <f t="shared" si="4"/>
        <v>11222.917831116662</v>
      </c>
      <c r="U72" s="93">
        <f t="shared" si="5"/>
        <v>4635925.6568006789</v>
      </c>
    </row>
    <row r="73" spans="1:21">
      <c r="A73" s="91">
        <v>60</v>
      </c>
      <c r="B73" s="93">
        <v>4697530.7835701862</v>
      </c>
      <c r="D73" s="88">
        <v>60</v>
      </c>
      <c r="E73" s="96">
        <f t="shared" si="8"/>
        <v>48981</v>
      </c>
      <c r="F73" s="90">
        <f t="shared" si="0"/>
        <v>37574.96886619275</v>
      </c>
      <c r="G73" s="89">
        <f t="shared" si="6"/>
        <v>11406.03113380725</v>
      </c>
      <c r="H73" s="89">
        <f t="shared" si="7"/>
        <v>4613205.521628377</v>
      </c>
      <c r="O73">
        <f t="shared" si="9"/>
        <v>8.1250000000000003E-3</v>
      </c>
      <c r="P73">
        <f t="shared" si="9"/>
        <v>300</v>
      </c>
      <c r="Q73" s="91">
        <f t="shared" si="1"/>
        <v>59</v>
      </c>
      <c r="R73" s="93">
        <f t="shared" si="2"/>
        <v>48981</v>
      </c>
      <c r="S73" s="93">
        <f t="shared" si="3"/>
        <v>11314.104038494479</v>
      </c>
      <c r="T73" s="93">
        <f t="shared" si="4"/>
        <v>11314.104038494479</v>
      </c>
      <c r="U73" s="93">
        <f t="shared" si="5"/>
        <v>4624611.5527621843</v>
      </c>
    </row>
    <row r="74" spans="1:21">
      <c r="A74" s="91">
        <v>61</v>
      </c>
      <c r="B74" s="99">
        <v>4691141.3501435304</v>
      </c>
      <c r="D74" s="88">
        <v>61</v>
      </c>
      <c r="E74" s="96">
        <f t="shared" si="8"/>
        <v>48981</v>
      </c>
      <c r="F74" s="90">
        <f t="shared" si="0"/>
        <v>37482.294863230563</v>
      </c>
      <c r="G74" s="89">
        <f t="shared" si="6"/>
        <v>11498.705136769437</v>
      </c>
      <c r="H74" s="89">
        <f t="shared" si="7"/>
        <v>4601706.8164916076</v>
      </c>
      <c r="O74">
        <f t="shared" si="9"/>
        <v>8.1250000000000003E-3</v>
      </c>
      <c r="P74">
        <f t="shared" si="9"/>
        <v>300</v>
      </c>
      <c r="Q74" s="91">
        <f t="shared" si="1"/>
        <v>60</v>
      </c>
      <c r="R74" s="93">
        <f t="shared" si="2"/>
        <v>48981</v>
      </c>
      <c r="S74" s="93">
        <f t="shared" si="3"/>
        <v>11406.03113380725</v>
      </c>
      <c r="T74" s="93">
        <f t="shared" si="4"/>
        <v>11406.03113380725</v>
      </c>
      <c r="U74" s="93">
        <f t="shared" si="5"/>
        <v>4613205.521628377</v>
      </c>
    </row>
    <row r="75" spans="1:21">
      <c r="A75" s="91">
        <v>62</v>
      </c>
      <c r="B75" s="99">
        <v>4684700.0025702827</v>
      </c>
      <c r="D75" s="88">
        <v>62</v>
      </c>
      <c r="E75" s="96">
        <f t="shared" si="8"/>
        <v>48981</v>
      </c>
      <c r="F75" s="90">
        <f t="shared" si="0"/>
        <v>37388.86788399431</v>
      </c>
      <c r="G75" s="89">
        <f t="shared" si="6"/>
        <v>11592.13211600569</v>
      </c>
      <c r="H75" s="89">
        <f t="shared" si="7"/>
        <v>4590114.6843756018</v>
      </c>
      <c r="O75">
        <f t="shared" si="9"/>
        <v>8.1250000000000003E-3</v>
      </c>
      <c r="P75">
        <f t="shared" si="9"/>
        <v>300</v>
      </c>
      <c r="Q75" s="91">
        <f t="shared" si="1"/>
        <v>61</v>
      </c>
      <c r="R75" s="93">
        <f t="shared" si="2"/>
        <v>48981</v>
      </c>
      <c r="S75" s="93">
        <f t="shared" si="3"/>
        <v>11498.705136769437</v>
      </c>
      <c r="T75" s="93">
        <f t="shared" si="4"/>
        <v>11498.705136769437</v>
      </c>
      <c r="U75" s="93">
        <f t="shared" si="5"/>
        <v>4601706.8164916076</v>
      </c>
    </row>
    <row r="76" spans="1:21">
      <c r="A76" s="91">
        <v>63</v>
      </c>
      <c r="B76" s="99">
        <v>4678206.3190480024</v>
      </c>
      <c r="D76" s="88">
        <v>63</v>
      </c>
      <c r="E76" s="96">
        <f t="shared" si="8"/>
        <v>48981</v>
      </c>
      <c r="F76" s="90">
        <f t="shared" si="0"/>
        <v>37294.681810551767</v>
      </c>
      <c r="G76" s="89">
        <f t="shared" si="6"/>
        <v>11686.318189448233</v>
      </c>
      <c r="H76" s="89">
        <f t="shared" si="7"/>
        <v>4578428.3661861531</v>
      </c>
      <c r="O76">
        <f t="shared" si="9"/>
        <v>8.1250000000000003E-3</v>
      </c>
      <c r="P76">
        <f t="shared" si="9"/>
        <v>300</v>
      </c>
      <c r="Q76" s="91">
        <f t="shared" si="1"/>
        <v>62</v>
      </c>
      <c r="R76" s="93">
        <f t="shared" si="2"/>
        <v>48981</v>
      </c>
      <c r="S76" s="93">
        <f t="shared" si="3"/>
        <v>11592.13211600569</v>
      </c>
      <c r="T76" s="93">
        <f t="shared" si="4"/>
        <v>11592.13211600569</v>
      </c>
      <c r="U76" s="93">
        <f t="shared" si="5"/>
        <v>4590114.6843756018</v>
      </c>
    </row>
    <row r="77" spans="1:21">
      <c r="A77" s="91">
        <v>64</v>
      </c>
      <c r="B77" s="99">
        <v>4671659.8743471038</v>
      </c>
      <c r="D77" s="88">
        <v>64</v>
      </c>
      <c r="E77" s="96">
        <f t="shared" si="8"/>
        <v>48981</v>
      </c>
      <c r="F77" s="90">
        <f t="shared" si="0"/>
        <v>37199.730475262499</v>
      </c>
      <c r="G77" s="89">
        <f t="shared" si="6"/>
        <v>11781.269524737501</v>
      </c>
      <c r="H77" s="89">
        <f t="shared" si="7"/>
        <v>4566647.0966614159</v>
      </c>
      <c r="O77">
        <f t="shared" si="9"/>
        <v>8.1250000000000003E-3</v>
      </c>
      <c r="P77">
        <f t="shared" si="9"/>
        <v>300</v>
      </c>
      <c r="Q77" s="91">
        <f t="shared" si="1"/>
        <v>63</v>
      </c>
      <c r="R77" s="93">
        <f t="shared" si="2"/>
        <v>48981</v>
      </c>
      <c r="S77" s="93">
        <f t="shared" si="3"/>
        <v>11686.318189448233</v>
      </c>
      <c r="T77" s="93">
        <f t="shared" si="4"/>
        <v>11686.318189448233</v>
      </c>
      <c r="U77" s="93">
        <f t="shared" si="5"/>
        <v>4578428.3661861531</v>
      </c>
    </row>
    <row r="78" spans="1:21">
      <c r="A78" s="91">
        <v>65</v>
      </c>
      <c r="B78" s="99">
        <v>4665060.2397830104</v>
      </c>
      <c r="D78" s="88">
        <v>65</v>
      </c>
      <c r="E78" s="96">
        <f t="shared" si="8"/>
        <v>48981</v>
      </c>
      <c r="F78" s="90">
        <f t="shared" ref="F78:F141" si="10">H77*O78</f>
        <v>37104.007660374002</v>
      </c>
      <c r="G78" s="89">
        <f t="shared" si="6"/>
        <v>11876.992339625998</v>
      </c>
      <c r="H78" s="89">
        <f t="shared" si="7"/>
        <v>4554770.1043217899</v>
      </c>
      <c r="O78">
        <f t="shared" si="9"/>
        <v>8.1250000000000003E-3</v>
      </c>
      <c r="P78">
        <f t="shared" si="9"/>
        <v>300</v>
      </c>
      <c r="Q78" s="91">
        <f t="shared" ref="Q78:Q141" si="11">IF(D77&gt;P78,"",D77)</f>
        <v>64</v>
      </c>
      <c r="R78" s="93">
        <f t="shared" ref="R78:R141" si="12">IF(D77&gt;P78,"",E77)</f>
        <v>48981</v>
      </c>
      <c r="S78" s="93">
        <f t="shared" ref="S78:S141" si="13">IF(D77&gt;P78,"",G77)</f>
        <v>11781.269524737501</v>
      </c>
      <c r="T78" s="93">
        <f t="shared" ref="T78:T141" si="14">IF(D77&gt;P78,"",G77)</f>
        <v>11781.269524737501</v>
      </c>
      <c r="U78" s="93">
        <f t="shared" ref="U78:U141" si="15">IF(D77&gt;P78,"",H77)</f>
        <v>4566647.0966614159</v>
      </c>
    </row>
    <row r="79" spans="1:21">
      <c r="A79" s="91">
        <v>66</v>
      </c>
      <c r="B79" s="99">
        <v>4658406.9831880834</v>
      </c>
      <c r="D79" s="88">
        <v>66</v>
      </c>
      <c r="E79" s="96">
        <f t="shared" si="8"/>
        <v>48981</v>
      </c>
      <c r="F79" s="90">
        <f t="shared" si="10"/>
        <v>37007.507097614543</v>
      </c>
      <c r="G79" s="89">
        <f t="shared" ref="G79:G142" si="16">E79-F79</f>
        <v>11973.492902385457</v>
      </c>
      <c r="H79" s="89">
        <f t="shared" ref="H79:H142" si="17">H78-G79</f>
        <v>4542796.6114194049</v>
      </c>
      <c r="O79">
        <f t="shared" si="9"/>
        <v>8.1250000000000003E-3</v>
      </c>
      <c r="P79">
        <f t="shared" si="9"/>
        <v>300</v>
      </c>
      <c r="Q79" s="91">
        <f t="shared" si="11"/>
        <v>65</v>
      </c>
      <c r="R79" s="93">
        <f t="shared" si="12"/>
        <v>48981</v>
      </c>
      <c r="S79" s="93">
        <f t="shared" si="13"/>
        <v>11876.992339625998</v>
      </c>
      <c r="T79" s="93">
        <f t="shared" si="14"/>
        <v>11876.992339625998</v>
      </c>
      <c r="U79" s="93">
        <f t="shared" si="15"/>
        <v>4554770.1043217899</v>
      </c>
    </row>
    <row r="80" spans="1:21">
      <c r="A80" s="91">
        <v>67</v>
      </c>
      <c r="B80" s="99">
        <v>4651699.6688833227</v>
      </c>
      <c r="D80" s="88">
        <v>67</v>
      </c>
      <c r="E80" s="96">
        <f t="shared" ref="E80:E143" si="18">E79</f>
        <v>48981</v>
      </c>
      <c r="F80" s="90">
        <f t="shared" si="10"/>
        <v>36910.222467782667</v>
      </c>
      <c r="G80" s="89">
        <f t="shared" si="16"/>
        <v>12070.777532217333</v>
      </c>
      <c r="H80" s="89">
        <f t="shared" si="17"/>
        <v>4530725.8338871878</v>
      </c>
      <c r="O80">
        <f t="shared" ref="O80:P143" si="19">O79</f>
        <v>8.1250000000000003E-3</v>
      </c>
      <c r="P80">
        <f t="shared" si="19"/>
        <v>300</v>
      </c>
      <c r="Q80" s="91">
        <f t="shared" si="11"/>
        <v>66</v>
      </c>
      <c r="R80" s="93">
        <f t="shared" si="12"/>
        <v>48981</v>
      </c>
      <c r="S80" s="93">
        <f t="shared" si="13"/>
        <v>11973.492902385457</v>
      </c>
      <c r="T80" s="93">
        <f t="shared" si="14"/>
        <v>11973.492902385457</v>
      </c>
      <c r="U80" s="93">
        <f t="shared" si="15"/>
        <v>4542796.6114194049</v>
      </c>
    </row>
    <row r="81" spans="1:21">
      <c r="A81" s="91">
        <v>68</v>
      </c>
      <c r="B81" s="99">
        <v>4644937.8576498358</v>
      </c>
      <c r="D81" s="88">
        <v>68</v>
      </c>
      <c r="E81" s="96">
        <f t="shared" si="18"/>
        <v>48981</v>
      </c>
      <c r="F81" s="90">
        <f t="shared" si="10"/>
        <v>36812.147400333401</v>
      </c>
      <c r="G81" s="89">
        <f t="shared" si="16"/>
        <v>12168.852599666599</v>
      </c>
      <c r="H81" s="89">
        <f t="shared" si="17"/>
        <v>4518556.9812875213</v>
      </c>
      <c r="O81">
        <f t="shared" si="19"/>
        <v>8.1250000000000003E-3</v>
      </c>
      <c r="P81">
        <f t="shared" si="19"/>
        <v>300</v>
      </c>
      <c r="Q81" s="91">
        <f t="shared" si="11"/>
        <v>67</v>
      </c>
      <c r="R81" s="93">
        <f t="shared" si="12"/>
        <v>48981</v>
      </c>
      <c r="S81" s="93">
        <f t="shared" si="13"/>
        <v>12070.777532217333</v>
      </c>
      <c r="T81" s="93">
        <f t="shared" si="14"/>
        <v>12070.777532217333</v>
      </c>
      <c r="U81" s="93">
        <f t="shared" si="15"/>
        <v>4530725.8338871878</v>
      </c>
    </row>
    <row r="82" spans="1:21">
      <c r="A82" s="91">
        <v>69</v>
      </c>
      <c r="B82" s="99">
        <v>4638121.1067000767</v>
      </c>
      <c r="D82" s="88">
        <v>69</v>
      </c>
      <c r="E82" s="96">
        <f t="shared" si="18"/>
        <v>48981</v>
      </c>
      <c r="F82" s="90">
        <f t="shared" si="10"/>
        <v>36713.275472961112</v>
      </c>
      <c r="G82" s="89">
        <f t="shared" si="16"/>
        <v>12267.724527038888</v>
      </c>
      <c r="H82" s="89">
        <f t="shared" si="17"/>
        <v>4506289.2567604827</v>
      </c>
      <c r="O82">
        <f t="shared" si="19"/>
        <v>8.1250000000000003E-3</v>
      </c>
      <c r="P82">
        <f t="shared" si="19"/>
        <v>300</v>
      </c>
      <c r="Q82" s="91">
        <f t="shared" si="11"/>
        <v>68</v>
      </c>
      <c r="R82" s="93">
        <f t="shared" si="12"/>
        <v>48981</v>
      </c>
      <c r="S82" s="93">
        <f t="shared" si="13"/>
        <v>12168.852599666599</v>
      </c>
      <c r="T82" s="93">
        <f t="shared" si="14"/>
        <v>12168.852599666599</v>
      </c>
      <c r="U82" s="93">
        <f t="shared" si="15"/>
        <v>4518556.9812875213</v>
      </c>
    </row>
    <row r="83" spans="1:21">
      <c r="A83" s="91">
        <v>70</v>
      </c>
      <c r="B83" s="99">
        <v>4631248.9696488511</v>
      </c>
      <c r="D83" s="88">
        <v>70</v>
      </c>
      <c r="E83" s="96">
        <f t="shared" si="18"/>
        <v>48981</v>
      </c>
      <c r="F83" s="90">
        <f t="shared" si="10"/>
        <v>36613.60021117892</v>
      </c>
      <c r="G83" s="89">
        <f t="shared" si="16"/>
        <v>12367.39978882108</v>
      </c>
      <c r="H83" s="89">
        <f t="shared" si="17"/>
        <v>4493921.8569716616</v>
      </c>
      <c r="O83">
        <f t="shared" si="19"/>
        <v>8.1250000000000003E-3</v>
      </c>
      <c r="P83">
        <f t="shared" si="19"/>
        <v>300</v>
      </c>
      <c r="Q83" s="91">
        <f t="shared" si="11"/>
        <v>69</v>
      </c>
      <c r="R83" s="93">
        <f t="shared" si="12"/>
        <v>48981</v>
      </c>
      <c r="S83" s="93">
        <f t="shared" si="13"/>
        <v>12267.724527038888</v>
      </c>
      <c r="T83" s="93">
        <f t="shared" si="14"/>
        <v>12267.724527038888</v>
      </c>
      <c r="U83" s="93">
        <f t="shared" si="15"/>
        <v>4506289.2567604827</v>
      </c>
    </row>
    <row r="84" spans="1:21">
      <c r="A84" s="91">
        <v>71</v>
      </c>
      <c r="B84" s="99">
        <v>4624320.9964840841</v>
      </c>
      <c r="D84" s="88">
        <v>71</v>
      </c>
      <c r="E84" s="96">
        <f t="shared" si="18"/>
        <v>48981</v>
      </c>
      <c r="F84" s="90">
        <f t="shared" si="10"/>
        <v>36513.115087894752</v>
      </c>
      <c r="G84" s="89">
        <f t="shared" si="16"/>
        <v>12467.884912105248</v>
      </c>
      <c r="H84" s="89">
        <f t="shared" si="17"/>
        <v>4481453.9720595563</v>
      </c>
      <c r="O84">
        <f t="shared" si="19"/>
        <v>8.1250000000000003E-3</v>
      </c>
      <c r="P84">
        <f t="shared" si="19"/>
        <v>300</v>
      </c>
      <c r="Q84" s="91">
        <f t="shared" si="11"/>
        <v>70</v>
      </c>
      <c r="R84" s="93">
        <f t="shared" si="12"/>
        <v>48981</v>
      </c>
      <c r="S84" s="93">
        <f t="shared" si="13"/>
        <v>12367.39978882108</v>
      </c>
      <c r="T84" s="93">
        <f t="shared" si="14"/>
        <v>12367.39978882108</v>
      </c>
      <c r="U84" s="93">
        <f t="shared" si="15"/>
        <v>4493921.8569716616</v>
      </c>
    </row>
    <row r="85" spans="1:21">
      <c r="A85" s="91">
        <v>72</v>
      </c>
      <c r="B85" s="99">
        <v>4617336.7335373536</v>
      </c>
      <c r="D85" s="88">
        <v>72</v>
      </c>
      <c r="E85" s="89">
        <v>44557</v>
      </c>
      <c r="F85" s="90">
        <f t="shared" si="10"/>
        <v>36411.813522983895</v>
      </c>
      <c r="G85" s="89">
        <f t="shared" si="16"/>
        <v>8145.1864770161046</v>
      </c>
      <c r="H85" s="89">
        <f t="shared" si="17"/>
        <v>4473308.7855825406</v>
      </c>
      <c r="O85">
        <f t="shared" si="19"/>
        <v>8.1250000000000003E-3</v>
      </c>
      <c r="P85">
        <f t="shared" si="19"/>
        <v>300</v>
      </c>
      <c r="Q85" s="91">
        <f t="shared" si="11"/>
        <v>71</v>
      </c>
      <c r="R85" s="93">
        <f t="shared" si="12"/>
        <v>48981</v>
      </c>
      <c r="S85" s="93">
        <f t="shared" si="13"/>
        <v>12467.884912105248</v>
      </c>
      <c r="T85" s="93">
        <f t="shared" si="14"/>
        <v>12467.884912105248</v>
      </c>
      <c r="U85" s="93">
        <f t="shared" si="15"/>
        <v>4481453.9720595563</v>
      </c>
    </row>
    <row r="86" spans="1:21">
      <c r="A86" s="91">
        <v>73</v>
      </c>
      <c r="B86" s="99">
        <v>4610295.7234541811</v>
      </c>
      <c r="D86" s="88">
        <v>73</v>
      </c>
      <c r="E86" s="89">
        <f t="shared" si="18"/>
        <v>44557</v>
      </c>
      <c r="F86" s="90">
        <f t="shared" si="10"/>
        <v>36345.633882858143</v>
      </c>
      <c r="G86" s="89">
        <f t="shared" si="16"/>
        <v>8211.3661171418571</v>
      </c>
      <c r="H86" s="89">
        <f t="shared" si="17"/>
        <v>4465097.4194653984</v>
      </c>
      <c r="O86">
        <f t="shared" si="19"/>
        <v>8.1250000000000003E-3</v>
      </c>
      <c r="P86">
        <f t="shared" si="19"/>
        <v>300</v>
      </c>
      <c r="Q86" s="91">
        <f t="shared" si="11"/>
        <v>72</v>
      </c>
      <c r="R86" s="93">
        <f t="shared" si="12"/>
        <v>44557</v>
      </c>
      <c r="S86" s="93">
        <f t="shared" si="13"/>
        <v>8145.1864770161046</v>
      </c>
      <c r="T86" s="93">
        <f t="shared" si="14"/>
        <v>8145.1864770161046</v>
      </c>
      <c r="U86" s="93">
        <f t="shared" si="15"/>
        <v>4473308.7855825406</v>
      </c>
    </row>
    <row r="87" spans="1:21">
      <c r="A87" s="91">
        <v>74</v>
      </c>
      <c r="B87" s="99">
        <v>4603197.5051640831</v>
      </c>
      <c r="D87" s="88">
        <v>74</v>
      </c>
      <c r="E87" s="89">
        <f t="shared" si="18"/>
        <v>44557</v>
      </c>
      <c r="F87" s="90">
        <f t="shared" si="10"/>
        <v>36278.916533156364</v>
      </c>
      <c r="G87" s="89">
        <f t="shared" si="16"/>
        <v>8278.0834668436364</v>
      </c>
      <c r="H87" s="89">
        <f t="shared" si="17"/>
        <v>4456819.3359985547</v>
      </c>
      <c r="O87">
        <f t="shared" si="19"/>
        <v>8.1250000000000003E-3</v>
      </c>
      <c r="P87">
        <f t="shared" si="19"/>
        <v>300</v>
      </c>
      <c r="Q87" s="91">
        <f t="shared" si="11"/>
        <v>73</v>
      </c>
      <c r="R87" s="93">
        <f t="shared" si="12"/>
        <v>44557</v>
      </c>
      <c r="S87" s="93">
        <f t="shared" si="13"/>
        <v>8211.3661171418571</v>
      </c>
      <c r="T87" s="93">
        <f t="shared" si="14"/>
        <v>8211.3661171418571</v>
      </c>
      <c r="U87" s="93">
        <f t="shared" si="15"/>
        <v>4465097.4194653984</v>
      </c>
    </row>
    <row r="88" spans="1:21">
      <c r="A88" s="91">
        <v>75</v>
      </c>
      <c r="B88" s="99">
        <v>4596041.6138503775</v>
      </c>
      <c r="D88" s="88">
        <v>75</v>
      </c>
      <c r="E88" s="89">
        <f t="shared" si="18"/>
        <v>44557</v>
      </c>
      <c r="F88" s="90">
        <f t="shared" si="10"/>
        <v>36211.657104988255</v>
      </c>
      <c r="G88" s="89">
        <f t="shared" si="16"/>
        <v>8345.342895011745</v>
      </c>
      <c r="H88" s="89">
        <f t="shared" si="17"/>
        <v>4448473.9931035433</v>
      </c>
      <c r="O88">
        <f t="shared" si="19"/>
        <v>8.1250000000000003E-3</v>
      </c>
      <c r="P88">
        <f t="shared" si="19"/>
        <v>300</v>
      </c>
      <c r="Q88" s="91">
        <f t="shared" si="11"/>
        <v>74</v>
      </c>
      <c r="R88" s="93">
        <f t="shared" si="12"/>
        <v>44557</v>
      </c>
      <c r="S88" s="93">
        <f t="shared" si="13"/>
        <v>8278.0834668436364</v>
      </c>
      <c r="T88" s="93">
        <f t="shared" si="14"/>
        <v>8278.0834668436364</v>
      </c>
      <c r="U88" s="93">
        <f t="shared" si="15"/>
        <v>4456819.3359985547</v>
      </c>
    </row>
    <row r="89" spans="1:21">
      <c r="A89" s="91">
        <v>76</v>
      </c>
      <c r="B89" s="99">
        <v>4588827.5809197482</v>
      </c>
      <c r="D89" s="88">
        <v>76</v>
      </c>
      <c r="E89" s="89">
        <f t="shared" si="18"/>
        <v>44557</v>
      </c>
      <c r="F89" s="90">
        <f t="shared" si="10"/>
        <v>36143.851193966293</v>
      </c>
      <c r="G89" s="89">
        <f t="shared" si="16"/>
        <v>8413.1488060337069</v>
      </c>
      <c r="H89" s="89">
        <f t="shared" si="17"/>
        <v>4440060.8442975096</v>
      </c>
      <c r="O89">
        <f t="shared" si="19"/>
        <v>8.1250000000000003E-3</v>
      </c>
      <c r="P89">
        <f t="shared" si="19"/>
        <v>300</v>
      </c>
      <c r="Q89" s="91">
        <f t="shared" si="11"/>
        <v>75</v>
      </c>
      <c r="R89" s="93">
        <f t="shared" si="12"/>
        <v>44557</v>
      </c>
      <c r="S89" s="93">
        <f t="shared" si="13"/>
        <v>8345.342895011745</v>
      </c>
      <c r="T89" s="93">
        <f t="shared" si="14"/>
        <v>8345.342895011745</v>
      </c>
      <c r="U89" s="93">
        <f t="shared" si="15"/>
        <v>4448473.9931035433</v>
      </c>
    </row>
    <row r="90" spans="1:21">
      <c r="A90" s="91">
        <v>77</v>
      </c>
      <c r="B90" s="99">
        <v>4581554.9339715578</v>
      </c>
      <c r="D90" s="88">
        <v>77</v>
      </c>
      <c r="E90" s="89">
        <f t="shared" si="18"/>
        <v>44557</v>
      </c>
      <c r="F90" s="90">
        <f t="shared" si="10"/>
        <v>36075.494359917269</v>
      </c>
      <c r="G90" s="89">
        <f t="shared" si="16"/>
        <v>8481.5056400827307</v>
      </c>
      <c r="H90" s="89">
        <f t="shared" si="17"/>
        <v>4431579.3386574266</v>
      </c>
      <c r="O90">
        <f t="shared" si="19"/>
        <v>8.1250000000000003E-3</v>
      </c>
      <c r="P90">
        <f t="shared" si="19"/>
        <v>300</v>
      </c>
      <c r="Q90" s="91">
        <f t="shared" si="11"/>
        <v>76</v>
      </c>
      <c r="R90" s="93">
        <f t="shared" si="12"/>
        <v>44557</v>
      </c>
      <c r="S90" s="93">
        <f t="shared" si="13"/>
        <v>8413.1488060337069</v>
      </c>
      <c r="T90" s="93">
        <f t="shared" si="14"/>
        <v>8413.1488060337069</v>
      </c>
      <c r="U90" s="93">
        <f t="shared" si="15"/>
        <v>4440060.8442975096</v>
      </c>
    </row>
    <row r="91" spans="1:21">
      <c r="A91" s="91">
        <v>78</v>
      </c>
      <c r="B91" s="99">
        <v>4574223.1967669129</v>
      </c>
      <c r="D91" s="88">
        <v>78</v>
      </c>
      <c r="E91" s="89">
        <f t="shared" si="18"/>
        <v>44557</v>
      </c>
      <c r="F91" s="90">
        <f t="shared" si="10"/>
        <v>36006.582126591595</v>
      </c>
      <c r="G91" s="89">
        <f t="shared" si="16"/>
        <v>8550.4178734084053</v>
      </c>
      <c r="H91" s="89">
        <f t="shared" si="17"/>
        <v>4423028.920784018</v>
      </c>
      <c r="O91">
        <f t="shared" si="19"/>
        <v>8.1250000000000003E-3</v>
      </c>
      <c r="P91">
        <f t="shared" si="19"/>
        <v>300</v>
      </c>
      <c r="Q91" s="91">
        <f t="shared" si="11"/>
        <v>77</v>
      </c>
      <c r="R91" s="93">
        <f t="shared" si="12"/>
        <v>44557</v>
      </c>
      <c r="S91" s="93">
        <f t="shared" si="13"/>
        <v>8481.5056400827307</v>
      </c>
      <c r="T91" s="93">
        <f t="shared" si="14"/>
        <v>8481.5056400827307</v>
      </c>
      <c r="U91" s="93">
        <f t="shared" si="15"/>
        <v>4431579.3386574266</v>
      </c>
    </row>
    <row r="92" spans="1:21">
      <c r="A92" s="91">
        <v>79</v>
      </c>
      <c r="B92" s="99">
        <v>4566831.8891974809</v>
      </c>
      <c r="D92" s="88">
        <v>79</v>
      </c>
      <c r="E92" s="89">
        <f t="shared" si="18"/>
        <v>44557</v>
      </c>
      <c r="F92" s="90">
        <f t="shared" si="10"/>
        <v>35937.109981370144</v>
      </c>
      <c r="G92" s="89">
        <f t="shared" si="16"/>
        <v>8619.8900186298561</v>
      </c>
      <c r="H92" s="89">
        <f t="shared" si="17"/>
        <v>4414409.0307653882</v>
      </c>
      <c r="O92">
        <f t="shared" si="19"/>
        <v>8.1250000000000003E-3</v>
      </c>
      <c r="P92">
        <f t="shared" si="19"/>
        <v>300</v>
      </c>
      <c r="Q92" s="91">
        <f t="shared" si="11"/>
        <v>78</v>
      </c>
      <c r="R92" s="93">
        <f t="shared" si="12"/>
        <v>44557</v>
      </c>
      <c r="S92" s="93">
        <f t="shared" si="13"/>
        <v>8550.4178734084053</v>
      </c>
      <c r="T92" s="93">
        <f t="shared" si="14"/>
        <v>8550.4178734084053</v>
      </c>
      <c r="U92" s="93">
        <f t="shared" si="15"/>
        <v>4423028.920784018</v>
      </c>
    </row>
    <row r="93" spans="1:21">
      <c r="A93" s="91">
        <v>80</v>
      </c>
      <c r="B93" s="99">
        <v>4559380.5272540469</v>
      </c>
      <c r="D93" s="88">
        <v>80</v>
      </c>
      <c r="E93" s="89">
        <f t="shared" si="18"/>
        <v>44557</v>
      </c>
      <c r="F93" s="90">
        <f t="shared" si="10"/>
        <v>35867.073374968779</v>
      </c>
      <c r="G93" s="89">
        <f t="shared" si="16"/>
        <v>8689.9266250312212</v>
      </c>
      <c r="H93" s="89">
        <f t="shared" si="17"/>
        <v>4405719.1041403571</v>
      </c>
      <c r="O93">
        <f t="shared" si="19"/>
        <v>8.1250000000000003E-3</v>
      </c>
      <c r="P93">
        <f t="shared" si="19"/>
        <v>300</v>
      </c>
      <c r="Q93" s="91">
        <f t="shared" si="11"/>
        <v>79</v>
      </c>
      <c r="R93" s="93">
        <f t="shared" si="12"/>
        <v>44557</v>
      </c>
      <c r="S93" s="93">
        <f t="shared" si="13"/>
        <v>8619.8900186298561</v>
      </c>
      <c r="T93" s="93">
        <f t="shared" si="14"/>
        <v>8619.8900186298561</v>
      </c>
      <c r="U93" s="93">
        <f t="shared" si="15"/>
        <v>4414409.0307653882</v>
      </c>
    </row>
    <row r="94" spans="1:21">
      <c r="A94" s="91">
        <v>81</v>
      </c>
      <c r="B94" s="99">
        <v>4551868.6229948224</v>
      </c>
      <c r="D94" s="88">
        <v>81</v>
      </c>
      <c r="E94" s="89">
        <f t="shared" si="18"/>
        <v>44557</v>
      </c>
      <c r="F94" s="90">
        <f t="shared" si="10"/>
        <v>35796.467721140405</v>
      </c>
      <c r="G94" s="89">
        <f t="shared" si="16"/>
        <v>8760.532278859595</v>
      </c>
      <c r="H94" s="89">
        <f t="shared" si="17"/>
        <v>4396958.5718614971</v>
      </c>
      <c r="O94">
        <f t="shared" si="19"/>
        <v>8.1250000000000003E-3</v>
      </c>
      <c r="P94">
        <f t="shared" si="19"/>
        <v>300</v>
      </c>
      <c r="Q94" s="91">
        <f t="shared" si="11"/>
        <v>80</v>
      </c>
      <c r="R94" s="93">
        <f t="shared" si="12"/>
        <v>44557</v>
      </c>
      <c r="S94" s="93">
        <f t="shared" si="13"/>
        <v>8689.9266250312212</v>
      </c>
      <c r="T94" s="93">
        <f t="shared" si="14"/>
        <v>8689.9266250312212</v>
      </c>
      <c r="U94" s="93">
        <f t="shared" si="15"/>
        <v>4405719.1041403571</v>
      </c>
    </row>
    <row r="95" spans="1:21">
      <c r="A95" s="91">
        <v>82</v>
      </c>
      <c r="B95" s="99">
        <v>4544295.6845134916</v>
      </c>
      <c r="D95" s="88">
        <v>82</v>
      </c>
      <c r="E95" s="89">
        <f t="shared" si="18"/>
        <v>44557</v>
      </c>
      <c r="F95" s="90">
        <f t="shared" si="10"/>
        <v>35725.288396374664</v>
      </c>
      <c r="G95" s="89">
        <f t="shared" si="16"/>
        <v>8831.7116036253356</v>
      </c>
      <c r="H95" s="89">
        <f t="shared" si="17"/>
        <v>4388126.8602578714</v>
      </c>
      <c r="O95">
        <f t="shared" si="19"/>
        <v>8.1250000000000003E-3</v>
      </c>
      <c r="P95">
        <f t="shared" si="19"/>
        <v>300</v>
      </c>
      <c r="Q95" s="91">
        <f t="shared" si="11"/>
        <v>81</v>
      </c>
      <c r="R95" s="93">
        <f t="shared" si="12"/>
        <v>44557</v>
      </c>
      <c r="S95" s="93">
        <f t="shared" si="13"/>
        <v>8760.532278859595</v>
      </c>
      <c r="T95" s="93">
        <f t="shared" si="14"/>
        <v>8760.532278859595</v>
      </c>
      <c r="U95" s="93">
        <f t="shared" si="15"/>
        <v>4396958.5718614971</v>
      </c>
    </row>
    <row r="96" spans="1:21">
      <c r="A96" s="91">
        <v>83</v>
      </c>
      <c r="B96" s="99">
        <v>4536661.215907</v>
      </c>
      <c r="D96" s="88">
        <v>83</v>
      </c>
      <c r="E96" s="96">
        <v>54244</v>
      </c>
      <c r="F96" s="90">
        <f t="shared" si="10"/>
        <v>35653.530739595204</v>
      </c>
      <c r="G96" s="89">
        <f t="shared" si="16"/>
        <v>18590.469260404796</v>
      </c>
      <c r="H96" s="89">
        <f t="shared" si="17"/>
        <v>4369536.3909974666</v>
      </c>
      <c r="O96">
        <f t="shared" si="19"/>
        <v>8.1250000000000003E-3</v>
      </c>
      <c r="P96">
        <f t="shared" si="19"/>
        <v>300</v>
      </c>
      <c r="Q96" s="91">
        <f t="shared" si="11"/>
        <v>82</v>
      </c>
      <c r="R96" s="93">
        <f t="shared" si="12"/>
        <v>44557</v>
      </c>
      <c r="S96" s="93">
        <f t="shared" si="13"/>
        <v>8831.7116036253356</v>
      </c>
      <c r="T96" s="93">
        <f t="shared" si="14"/>
        <v>8831.7116036253356</v>
      </c>
      <c r="U96" s="93">
        <f t="shared" si="15"/>
        <v>4388126.8602578714</v>
      </c>
    </row>
    <row r="97" spans="1:21">
      <c r="A97" s="91">
        <v>84</v>
      </c>
      <c r="B97" s="99">
        <v>4528964.717243081</v>
      </c>
      <c r="D97" s="88">
        <v>84</v>
      </c>
      <c r="E97" s="96">
        <f t="shared" si="18"/>
        <v>54244</v>
      </c>
      <c r="F97" s="90">
        <f t="shared" si="10"/>
        <v>35502.483176854417</v>
      </c>
      <c r="G97" s="89">
        <f t="shared" si="16"/>
        <v>18741.516823145583</v>
      </c>
      <c r="H97" s="89">
        <f t="shared" si="17"/>
        <v>4350794.8741743211</v>
      </c>
      <c r="O97">
        <f t="shared" si="19"/>
        <v>8.1250000000000003E-3</v>
      </c>
      <c r="P97">
        <f t="shared" si="19"/>
        <v>300</v>
      </c>
      <c r="Q97" s="91">
        <f t="shared" si="11"/>
        <v>83</v>
      </c>
      <c r="R97" s="93">
        <f t="shared" si="12"/>
        <v>54244</v>
      </c>
      <c r="S97" s="93">
        <f t="shared" si="13"/>
        <v>18590.469260404796</v>
      </c>
      <c r="T97" s="93">
        <f t="shared" si="14"/>
        <v>18590.469260404796</v>
      </c>
      <c r="U97" s="93">
        <f t="shared" si="15"/>
        <v>4369536.3909974666</v>
      </c>
    </row>
    <row r="98" spans="1:21">
      <c r="A98" s="91">
        <v>85</v>
      </c>
      <c r="B98" s="99">
        <v>4521205.6845275173</v>
      </c>
      <c r="D98" s="88">
        <v>85</v>
      </c>
      <c r="E98" s="96">
        <f t="shared" si="18"/>
        <v>54244</v>
      </c>
      <c r="F98" s="90">
        <f t="shared" si="10"/>
        <v>35350.208352666363</v>
      </c>
      <c r="G98" s="89">
        <f t="shared" si="16"/>
        <v>18893.791647333637</v>
      </c>
      <c r="H98" s="89">
        <f t="shared" si="17"/>
        <v>4331901.0825269874</v>
      </c>
      <c r="O98">
        <f t="shared" si="19"/>
        <v>8.1250000000000003E-3</v>
      </c>
      <c r="P98">
        <f t="shared" si="19"/>
        <v>300</v>
      </c>
      <c r="Q98" s="91">
        <f t="shared" si="11"/>
        <v>84</v>
      </c>
      <c r="R98" s="93">
        <f t="shared" si="12"/>
        <v>54244</v>
      </c>
      <c r="S98" s="93">
        <f t="shared" si="13"/>
        <v>18741.516823145583</v>
      </c>
      <c r="T98" s="93">
        <f t="shared" si="14"/>
        <v>18741.516823145583</v>
      </c>
      <c r="U98" s="93">
        <f t="shared" si="15"/>
        <v>4350794.8741743211</v>
      </c>
    </row>
    <row r="99" spans="1:21">
      <c r="A99" s="91">
        <v>86</v>
      </c>
      <c r="B99" s="99">
        <v>4513383.6096711401</v>
      </c>
      <c r="D99" s="88">
        <v>86</v>
      </c>
      <c r="E99" s="96">
        <f t="shared" si="18"/>
        <v>54244</v>
      </c>
      <c r="F99" s="90">
        <f t="shared" si="10"/>
        <v>35196.696295531772</v>
      </c>
      <c r="G99" s="89">
        <f t="shared" si="16"/>
        <v>19047.303704468228</v>
      </c>
      <c r="H99" s="89">
        <f t="shared" si="17"/>
        <v>4312853.7788225189</v>
      </c>
      <c r="O99">
        <f t="shared" si="19"/>
        <v>8.1250000000000003E-3</v>
      </c>
      <c r="P99">
        <f t="shared" si="19"/>
        <v>300</v>
      </c>
      <c r="Q99" s="91">
        <f t="shared" si="11"/>
        <v>85</v>
      </c>
      <c r="R99" s="93">
        <f t="shared" si="12"/>
        <v>54244</v>
      </c>
      <c r="S99" s="93">
        <f t="shared" si="13"/>
        <v>18893.791647333637</v>
      </c>
      <c r="T99" s="93">
        <f t="shared" si="14"/>
        <v>18893.791647333637</v>
      </c>
      <c r="U99" s="93">
        <f t="shared" si="15"/>
        <v>4331901.0825269874</v>
      </c>
    </row>
    <row r="100" spans="1:21">
      <c r="A100" s="91">
        <v>87</v>
      </c>
      <c r="B100" s="99">
        <v>4505497.9804565543</v>
      </c>
      <c r="D100" s="88">
        <v>87</v>
      </c>
      <c r="E100" s="96">
        <f t="shared" si="18"/>
        <v>54244</v>
      </c>
      <c r="F100" s="90">
        <f t="shared" si="10"/>
        <v>35041.936952932971</v>
      </c>
      <c r="G100" s="89">
        <f t="shared" si="16"/>
        <v>19202.063047067029</v>
      </c>
      <c r="H100" s="89">
        <f t="shared" si="17"/>
        <v>4293651.7157754516</v>
      </c>
      <c r="O100">
        <f t="shared" si="19"/>
        <v>8.1250000000000003E-3</v>
      </c>
      <c r="P100">
        <f t="shared" si="19"/>
        <v>300</v>
      </c>
      <c r="Q100" s="91">
        <f t="shared" si="11"/>
        <v>86</v>
      </c>
      <c r="R100" s="93">
        <f t="shared" si="12"/>
        <v>54244</v>
      </c>
      <c r="S100" s="93">
        <f t="shared" si="13"/>
        <v>19047.303704468228</v>
      </c>
      <c r="T100" s="93">
        <f t="shared" si="14"/>
        <v>19047.303704468228</v>
      </c>
      <c r="U100" s="93">
        <f t="shared" si="15"/>
        <v>4312853.7788225189</v>
      </c>
    </row>
    <row r="101" spans="1:21">
      <c r="A101" s="91">
        <v>88</v>
      </c>
      <c r="B101" s="99">
        <v>4497548.2805046001</v>
      </c>
      <c r="D101" s="88">
        <v>88</v>
      </c>
      <c r="E101" s="96">
        <f t="shared" si="18"/>
        <v>54244</v>
      </c>
      <c r="F101" s="90">
        <f t="shared" si="10"/>
        <v>34885.920190675548</v>
      </c>
      <c r="G101" s="89">
        <f t="shared" si="16"/>
        <v>19358.079809324452</v>
      </c>
      <c r="H101" s="89">
        <f t="shared" si="17"/>
        <v>4274293.6359661268</v>
      </c>
      <c r="O101">
        <f t="shared" si="19"/>
        <v>8.1250000000000003E-3</v>
      </c>
      <c r="P101">
        <f t="shared" si="19"/>
        <v>300</v>
      </c>
      <c r="Q101" s="91">
        <f t="shared" si="11"/>
        <v>87</v>
      </c>
      <c r="R101" s="93">
        <f t="shared" si="12"/>
        <v>54244</v>
      </c>
      <c r="S101" s="93">
        <f t="shared" si="13"/>
        <v>19202.063047067029</v>
      </c>
      <c r="T101" s="93">
        <f t="shared" si="14"/>
        <v>19202.063047067029</v>
      </c>
      <c r="U101" s="93">
        <f t="shared" si="15"/>
        <v>4293651.7157754516</v>
      </c>
    </row>
    <row r="102" spans="1:21">
      <c r="A102" s="91">
        <v>89</v>
      </c>
      <c r="B102" s="99">
        <v>4489533.9892405365</v>
      </c>
      <c r="D102" s="88">
        <v>89</v>
      </c>
      <c r="E102" s="96">
        <f t="shared" si="18"/>
        <v>54244</v>
      </c>
      <c r="F102" s="90">
        <f t="shared" si="10"/>
        <v>34728.635792224784</v>
      </c>
      <c r="G102" s="89">
        <f t="shared" si="16"/>
        <v>19515.364207775216</v>
      </c>
      <c r="H102" s="89">
        <f t="shared" si="17"/>
        <v>4254778.2717583515</v>
      </c>
      <c r="O102">
        <f t="shared" si="19"/>
        <v>8.1250000000000003E-3</v>
      </c>
      <c r="P102">
        <f t="shared" si="19"/>
        <v>300</v>
      </c>
      <c r="Q102" s="91">
        <f t="shared" si="11"/>
        <v>88</v>
      </c>
      <c r="R102" s="93">
        <f t="shared" si="12"/>
        <v>54244</v>
      </c>
      <c r="S102" s="93">
        <f t="shared" si="13"/>
        <v>19358.079809324452</v>
      </c>
      <c r="T102" s="93">
        <f t="shared" si="14"/>
        <v>19358.079809324452</v>
      </c>
      <c r="U102" s="93">
        <f t="shared" si="15"/>
        <v>4274293.6359661268</v>
      </c>
    </row>
    <row r="103" spans="1:21">
      <c r="A103" s="91">
        <v>90</v>
      </c>
      <c r="B103" s="99">
        <v>4481454.5818599518</v>
      </c>
      <c r="D103" s="88">
        <v>90</v>
      </c>
      <c r="E103" s="96">
        <f t="shared" si="18"/>
        <v>54244</v>
      </c>
      <c r="F103" s="90">
        <f t="shared" si="10"/>
        <v>34570.073458036604</v>
      </c>
      <c r="G103" s="89">
        <f t="shared" si="16"/>
        <v>19673.926541963396</v>
      </c>
      <c r="H103" s="89">
        <f t="shared" si="17"/>
        <v>4235104.3452163879</v>
      </c>
      <c r="O103">
        <f t="shared" si="19"/>
        <v>8.1250000000000003E-3</v>
      </c>
      <c r="P103">
        <f t="shared" si="19"/>
        <v>300</v>
      </c>
      <c r="Q103" s="91">
        <f t="shared" si="11"/>
        <v>89</v>
      </c>
      <c r="R103" s="93">
        <f t="shared" si="12"/>
        <v>54244</v>
      </c>
      <c r="S103" s="93">
        <f t="shared" si="13"/>
        <v>19515.364207775216</v>
      </c>
      <c r="T103" s="93">
        <f t="shared" si="14"/>
        <v>19515.364207775216</v>
      </c>
      <c r="U103" s="93">
        <f t="shared" si="15"/>
        <v>4254778.2717583515</v>
      </c>
    </row>
    <row r="104" spans="1:21">
      <c r="A104" s="91">
        <v>91</v>
      </c>
      <c r="B104" s="93">
        <v>4473309.5292944005</v>
      </c>
      <c r="D104" s="88">
        <v>91</v>
      </c>
      <c r="E104" s="96">
        <f t="shared" si="18"/>
        <v>54244</v>
      </c>
      <c r="F104" s="90">
        <f t="shared" si="10"/>
        <v>34410.222804883153</v>
      </c>
      <c r="G104" s="89">
        <f t="shared" si="16"/>
        <v>19833.777195116847</v>
      </c>
      <c r="H104" s="89">
        <f t="shared" si="17"/>
        <v>4215270.5680212714</v>
      </c>
      <c r="O104">
        <f t="shared" si="19"/>
        <v>8.1250000000000003E-3</v>
      </c>
      <c r="P104">
        <f t="shared" si="19"/>
        <v>300</v>
      </c>
      <c r="Q104" s="91">
        <f t="shared" si="11"/>
        <v>90</v>
      </c>
      <c r="R104" s="93">
        <f t="shared" si="12"/>
        <v>54244</v>
      </c>
      <c r="S104" s="93">
        <f t="shared" si="13"/>
        <v>19673.926541963396</v>
      </c>
      <c r="T104" s="93">
        <f t="shared" si="14"/>
        <v>19673.926541963396</v>
      </c>
      <c r="U104" s="93">
        <f t="shared" si="15"/>
        <v>4235104.3452163879</v>
      </c>
    </row>
    <row r="105" spans="1:21">
      <c r="A105" s="91">
        <v>92</v>
      </c>
      <c r="B105" s="93">
        <v>4465098.2981767543</v>
      </c>
      <c r="D105" s="88">
        <v>92</v>
      </c>
      <c r="E105" s="96">
        <f t="shared" si="18"/>
        <v>54244</v>
      </c>
      <c r="F105" s="90">
        <f t="shared" si="10"/>
        <v>34249.07336517283</v>
      </c>
      <c r="G105" s="89">
        <f t="shared" si="16"/>
        <v>19994.92663482717</v>
      </c>
      <c r="H105" s="89">
        <f t="shared" si="17"/>
        <v>4195275.6413864437</v>
      </c>
      <c r="O105">
        <f t="shared" si="19"/>
        <v>8.1250000000000003E-3</v>
      </c>
      <c r="P105">
        <f t="shared" si="19"/>
        <v>300</v>
      </c>
      <c r="Q105" s="91">
        <f t="shared" si="11"/>
        <v>91</v>
      </c>
      <c r="R105" s="93">
        <f t="shared" si="12"/>
        <v>54244</v>
      </c>
      <c r="S105" s="93">
        <f t="shared" si="13"/>
        <v>19833.777195116847</v>
      </c>
      <c r="T105" s="93">
        <f t="shared" si="14"/>
        <v>19833.777195116847</v>
      </c>
      <c r="U105" s="93">
        <f t="shared" si="15"/>
        <v>4215270.5680212714</v>
      </c>
    </row>
    <row r="106" spans="1:21">
      <c r="A106" s="91">
        <v>93</v>
      </c>
      <c r="B106" s="93">
        <v>4456820.3508062772</v>
      </c>
      <c r="D106" s="88">
        <v>93</v>
      </c>
      <c r="E106" s="96">
        <f t="shared" si="18"/>
        <v>54244</v>
      </c>
      <c r="F106" s="90">
        <f t="shared" si="10"/>
        <v>34086.614586264855</v>
      </c>
      <c r="G106" s="89">
        <f t="shared" si="16"/>
        <v>20157.385413735145</v>
      </c>
      <c r="H106" s="89">
        <f t="shared" si="17"/>
        <v>4175118.2559727086</v>
      </c>
      <c r="O106">
        <f t="shared" si="19"/>
        <v>8.1250000000000003E-3</v>
      </c>
      <c r="P106">
        <f t="shared" si="19"/>
        <v>300</v>
      </c>
      <c r="Q106" s="91">
        <f t="shared" si="11"/>
        <v>92</v>
      </c>
      <c r="R106" s="93">
        <f t="shared" si="12"/>
        <v>54244</v>
      </c>
      <c r="S106" s="93">
        <f t="shared" si="13"/>
        <v>19994.92663482717</v>
      </c>
      <c r="T106" s="93">
        <f t="shared" si="14"/>
        <v>19994.92663482717</v>
      </c>
      <c r="U106" s="93">
        <f t="shared" si="15"/>
        <v>4195275.6413864437</v>
      </c>
    </row>
    <row r="107" spans="1:21">
      <c r="A107" s="91">
        <v>94</v>
      </c>
      <c r="B107" s="93">
        <v>4448475.1451134151</v>
      </c>
      <c r="D107" s="88">
        <v>94</v>
      </c>
      <c r="E107" s="96">
        <f t="shared" si="18"/>
        <v>54244</v>
      </c>
      <c r="F107" s="90">
        <f t="shared" si="10"/>
        <v>33922.835829778262</v>
      </c>
      <c r="G107" s="89">
        <f t="shared" si="16"/>
        <v>20321.164170221738</v>
      </c>
      <c r="H107" s="89">
        <f t="shared" si="17"/>
        <v>4154797.0918024867</v>
      </c>
      <c r="O107">
        <f t="shared" si="19"/>
        <v>8.1250000000000003E-3</v>
      </c>
      <c r="P107">
        <f t="shared" si="19"/>
        <v>300</v>
      </c>
      <c r="Q107" s="91">
        <f t="shared" si="11"/>
        <v>93</v>
      </c>
      <c r="R107" s="93">
        <f t="shared" si="12"/>
        <v>54244</v>
      </c>
      <c r="S107" s="93">
        <f t="shared" si="13"/>
        <v>20157.385413735145</v>
      </c>
      <c r="T107" s="93">
        <f t="shared" si="14"/>
        <v>20157.385413735145</v>
      </c>
      <c r="U107" s="93">
        <f t="shared" si="15"/>
        <v>4175118.2559727086</v>
      </c>
    </row>
    <row r="108" spans="1:21">
      <c r="A108" s="91">
        <v>95</v>
      </c>
      <c r="B108" s="93">
        <v>4440062.1346242977</v>
      </c>
      <c r="D108" s="88">
        <v>95</v>
      </c>
      <c r="E108" s="96">
        <f t="shared" si="18"/>
        <v>54244</v>
      </c>
      <c r="F108" s="90">
        <f t="shared" si="10"/>
        <v>33757.726370895209</v>
      </c>
      <c r="G108" s="89">
        <f t="shared" si="16"/>
        <v>20486.273629104791</v>
      </c>
      <c r="H108" s="89">
        <f t="shared" si="17"/>
        <v>4134310.818173382</v>
      </c>
      <c r="O108">
        <f t="shared" si="19"/>
        <v>8.1250000000000003E-3</v>
      </c>
      <c r="P108">
        <f t="shared" si="19"/>
        <v>300</v>
      </c>
      <c r="Q108" s="91">
        <f t="shared" si="11"/>
        <v>94</v>
      </c>
      <c r="R108" s="93">
        <f t="shared" si="12"/>
        <v>54244</v>
      </c>
      <c r="S108" s="93">
        <f t="shared" si="13"/>
        <v>20321.164170221738</v>
      </c>
      <c r="T108" s="93">
        <f t="shared" si="14"/>
        <v>20321.164170221738</v>
      </c>
      <c r="U108" s="93">
        <f t="shared" si="15"/>
        <v>4154797.0918024867</v>
      </c>
    </row>
    <row r="109" spans="1:21">
      <c r="A109" s="91">
        <v>96</v>
      </c>
      <c r="B109" s="93">
        <v>4431580.7684249561</v>
      </c>
      <c r="D109" s="88">
        <v>96</v>
      </c>
      <c r="E109" s="96">
        <f t="shared" si="18"/>
        <v>54244</v>
      </c>
      <c r="F109" s="90">
        <f t="shared" si="10"/>
        <v>33591.275397658726</v>
      </c>
      <c r="G109" s="89">
        <f t="shared" si="16"/>
        <v>20652.724602341274</v>
      </c>
      <c r="H109" s="89">
        <f t="shared" si="17"/>
        <v>4113658.0935710408</v>
      </c>
      <c r="O109">
        <f t="shared" si="19"/>
        <v>8.1250000000000003E-3</v>
      </c>
      <c r="P109">
        <f t="shared" si="19"/>
        <v>300</v>
      </c>
      <c r="Q109" s="91">
        <f t="shared" si="11"/>
        <v>95</v>
      </c>
      <c r="R109" s="93">
        <f t="shared" si="12"/>
        <v>54244</v>
      </c>
      <c r="S109" s="93">
        <f t="shared" si="13"/>
        <v>20486.273629104791</v>
      </c>
      <c r="T109" s="93">
        <f t="shared" si="14"/>
        <v>20486.273629104791</v>
      </c>
      <c r="U109" s="93">
        <f t="shared" si="15"/>
        <v>4134310.818173382</v>
      </c>
    </row>
    <row r="110" spans="1:21">
      <c r="A110" s="91">
        <v>97</v>
      </c>
      <c r="B110" s="93">
        <v>4423030.4911252456</v>
      </c>
      <c r="D110" s="88">
        <v>97</v>
      </c>
      <c r="E110" s="96">
        <f t="shared" si="18"/>
        <v>54244</v>
      </c>
      <c r="F110" s="90">
        <f t="shared" si="10"/>
        <v>33423.472010264704</v>
      </c>
      <c r="G110" s="89">
        <f t="shared" si="16"/>
        <v>20820.527989735296</v>
      </c>
      <c r="H110" s="89">
        <f t="shared" si="17"/>
        <v>4092837.5655813054</v>
      </c>
      <c r="O110">
        <f t="shared" si="19"/>
        <v>8.1250000000000003E-3</v>
      </c>
      <c r="P110">
        <f t="shared" si="19"/>
        <v>300</v>
      </c>
      <c r="Q110" s="91">
        <f t="shared" si="11"/>
        <v>96</v>
      </c>
      <c r="R110" s="93">
        <f t="shared" si="12"/>
        <v>54244</v>
      </c>
      <c r="S110" s="93">
        <f t="shared" si="13"/>
        <v>20652.724602341274</v>
      </c>
      <c r="T110" s="93">
        <f t="shared" si="14"/>
        <v>20652.724602341274</v>
      </c>
      <c r="U110" s="93">
        <f t="shared" si="15"/>
        <v>4113658.0935710408</v>
      </c>
    </row>
    <row r="111" spans="1:21">
      <c r="A111" s="91">
        <v>98</v>
      </c>
      <c r="B111" s="93">
        <v>4414410.7428224748</v>
      </c>
      <c r="D111" s="88">
        <v>98</v>
      </c>
      <c r="E111" s="96">
        <f t="shared" si="18"/>
        <v>54244</v>
      </c>
      <c r="F111" s="90">
        <f t="shared" si="10"/>
        <v>33254.305220348106</v>
      </c>
      <c r="G111" s="89">
        <f t="shared" si="16"/>
        <v>20989.694779651894</v>
      </c>
      <c r="H111" s="89">
        <f t="shared" si="17"/>
        <v>4071847.8708016537</v>
      </c>
      <c r="O111">
        <f t="shared" si="19"/>
        <v>8.1250000000000003E-3</v>
      </c>
      <c r="P111">
        <f t="shared" si="19"/>
        <v>300</v>
      </c>
      <c r="Q111" s="91">
        <f t="shared" si="11"/>
        <v>97</v>
      </c>
      <c r="R111" s="93">
        <f t="shared" si="12"/>
        <v>54244</v>
      </c>
      <c r="S111" s="93">
        <f t="shared" si="13"/>
        <v>20820.527989735296</v>
      </c>
      <c r="T111" s="93">
        <f t="shared" si="14"/>
        <v>20820.527989735296</v>
      </c>
      <c r="U111" s="93">
        <f t="shared" si="15"/>
        <v>4092837.5655813054</v>
      </c>
    </row>
    <row r="112" spans="1:21">
      <c r="A112" s="91">
        <v>99</v>
      </c>
      <c r="B112" s="93">
        <v>4405720.9590647435</v>
      </c>
      <c r="D112" s="88">
        <v>99</v>
      </c>
      <c r="E112" s="96">
        <f t="shared" si="18"/>
        <v>54244</v>
      </c>
      <c r="F112" s="90">
        <f t="shared" si="10"/>
        <v>33083.763950263441</v>
      </c>
      <c r="G112" s="89">
        <f t="shared" si="16"/>
        <v>21160.236049736559</v>
      </c>
      <c r="H112" s="89">
        <f t="shared" si="17"/>
        <v>4050687.6347519173</v>
      </c>
      <c r="O112">
        <f t="shared" si="19"/>
        <v>8.1250000000000003E-3</v>
      </c>
      <c r="P112">
        <f t="shared" si="19"/>
        <v>300</v>
      </c>
      <c r="Q112" s="91">
        <f t="shared" si="11"/>
        <v>98</v>
      </c>
      <c r="R112" s="93">
        <f t="shared" si="12"/>
        <v>54244</v>
      </c>
      <c r="S112" s="93">
        <f t="shared" si="13"/>
        <v>20989.694779651894</v>
      </c>
      <c r="T112" s="93">
        <f t="shared" si="14"/>
        <v>20989.694779651894</v>
      </c>
      <c r="U112" s="93">
        <f t="shared" si="15"/>
        <v>4071847.8708016537</v>
      </c>
    </row>
    <row r="113" spans="1:21">
      <c r="A113" s="91">
        <v>100</v>
      </c>
      <c r="B113" s="93">
        <v>4396960.5708139809</v>
      </c>
      <c r="D113" s="88">
        <v>100</v>
      </c>
      <c r="E113" s="96">
        <f t="shared" si="18"/>
        <v>54244</v>
      </c>
      <c r="F113" s="90">
        <f t="shared" si="10"/>
        <v>32911.837032359326</v>
      </c>
      <c r="G113" s="89">
        <f t="shared" si="16"/>
        <v>21332.162967640674</v>
      </c>
      <c r="H113" s="89">
        <f t="shared" si="17"/>
        <v>4029355.4717842769</v>
      </c>
      <c r="O113">
        <f t="shared" si="19"/>
        <v>8.1250000000000003E-3</v>
      </c>
      <c r="P113">
        <f t="shared" si="19"/>
        <v>300</v>
      </c>
      <c r="Q113" s="91">
        <f t="shared" si="11"/>
        <v>99</v>
      </c>
      <c r="R113" s="93">
        <f t="shared" si="12"/>
        <v>54244</v>
      </c>
      <c r="S113" s="93">
        <f t="shared" si="13"/>
        <v>21160.236049736559</v>
      </c>
      <c r="T113" s="93">
        <f t="shared" si="14"/>
        <v>21160.236049736559</v>
      </c>
      <c r="U113" s="93">
        <f t="shared" si="15"/>
        <v>4050687.6347519173</v>
      </c>
    </row>
    <row r="114" spans="1:21">
      <c r="A114" s="91">
        <v>101</v>
      </c>
      <c r="B114" s="99">
        <v>4388129.0044086808</v>
      </c>
      <c r="D114" s="88">
        <v>101</v>
      </c>
      <c r="E114" s="89">
        <v>44557</v>
      </c>
      <c r="F114" s="90">
        <f t="shared" si="10"/>
        <v>32738.513208247252</v>
      </c>
      <c r="G114" s="89">
        <f t="shared" si="16"/>
        <v>11818.486791752748</v>
      </c>
      <c r="H114" s="89">
        <f t="shared" si="17"/>
        <v>4017536.9849925241</v>
      </c>
      <c r="O114">
        <f t="shared" si="19"/>
        <v>8.1250000000000003E-3</v>
      </c>
      <c r="P114">
        <f t="shared" si="19"/>
        <v>300</v>
      </c>
      <c r="Q114" s="91">
        <f t="shared" si="11"/>
        <v>100</v>
      </c>
      <c r="R114" s="93">
        <f t="shared" si="12"/>
        <v>54244</v>
      </c>
      <c r="S114" s="93">
        <f t="shared" si="13"/>
        <v>21332.162967640674</v>
      </c>
      <c r="T114" s="93">
        <f t="shared" si="14"/>
        <v>21332.162967640674</v>
      </c>
      <c r="U114" s="93">
        <f t="shared" si="15"/>
        <v>4029355.4717842769</v>
      </c>
    </row>
    <row r="115" spans="1:21">
      <c r="A115" s="91">
        <v>102</v>
      </c>
      <c r="B115" s="99">
        <v>4379225.6815263378</v>
      </c>
      <c r="D115" s="88">
        <v>102</v>
      </c>
      <c r="E115" s="89">
        <f t="shared" si="18"/>
        <v>44557</v>
      </c>
      <c r="F115" s="90">
        <f t="shared" si="10"/>
        <v>32642.48800306426</v>
      </c>
      <c r="G115" s="89">
        <f t="shared" si="16"/>
        <v>11914.51199693574</v>
      </c>
      <c r="H115" s="89">
        <f t="shared" si="17"/>
        <v>4005622.4729955886</v>
      </c>
      <c r="O115">
        <f t="shared" si="19"/>
        <v>8.1250000000000003E-3</v>
      </c>
      <c r="P115">
        <f t="shared" si="19"/>
        <v>300</v>
      </c>
      <c r="Q115" s="91">
        <f t="shared" si="11"/>
        <v>101</v>
      </c>
      <c r="R115" s="93">
        <f t="shared" si="12"/>
        <v>44557</v>
      </c>
      <c r="S115" s="93">
        <f t="shared" si="13"/>
        <v>11818.486791752748</v>
      </c>
      <c r="T115" s="93">
        <f t="shared" si="14"/>
        <v>11818.486791752748</v>
      </c>
      <c r="U115" s="93">
        <f t="shared" si="15"/>
        <v>4017536.9849925241</v>
      </c>
    </row>
    <row r="116" spans="1:21">
      <c r="A116" s="91">
        <v>103</v>
      </c>
      <c r="B116" s="99">
        <v>4370250.0191455754</v>
      </c>
      <c r="D116" s="88">
        <v>103</v>
      </c>
      <c r="E116" s="89">
        <f t="shared" si="18"/>
        <v>44557</v>
      </c>
      <c r="F116" s="90">
        <f t="shared" si="10"/>
        <v>32545.682593089157</v>
      </c>
      <c r="G116" s="89">
        <f t="shared" si="16"/>
        <v>12011.317406910843</v>
      </c>
      <c r="H116" s="89">
        <f t="shared" si="17"/>
        <v>3993611.1555886776</v>
      </c>
      <c r="O116">
        <f t="shared" si="19"/>
        <v>8.1250000000000003E-3</v>
      </c>
      <c r="P116">
        <f t="shared" si="19"/>
        <v>300</v>
      </c>
      <c r="Q116" s="91">
        <f t="shared" si="11"/>
        <v>102</v>
      </c>
      <c r="R116" s="93">
        <f t="shared" si="12"/>
        <v>44557</v>
      </c>
      <c r="S116" s="93">
        <f t="shared" si="13"/>
        <v>11914.51199693574</v>
      </c>
      <c r="T116" s="93">
        <f t="shared" si="14"/>
        <v>11914.51199693574</v>
      </c>
      <c r="U116" s="93">
        <f t="shared" si="15"/>
        <v>4005622.4729955886</v>
      </c>
    </row>
    <row r="117" spans="1:21">
      <c r="A117" s="91">
        <v>104</v>
      </c>
      <c r="B117" s="99">
        <v>4361201.4295079699</v>
      </c>
      <c r="D117" s="88">
        <v>104</v>
      </c>
      <c r="E117" s="89">
        <f t="shared" si="18"/>
        <v>44557</v>
      </c>
      <c r="F117" s="90">
        <f t="shared" si="10"/>
        <v>32448.090639158007</v>
      </c>
      <c r="G117" s="89">
        <f t="shared" si="16"/>
        <v>12108.909360841993</v>
      </c>
      <c r="H117" s="89">
        <f t="shared" si="17"/>
        <v>3981502.2462278358</v>
      </c>
      <c r="O117">
        <f t="shared" si="19"/>
        <v>8.1250000000000003E-3</v>
      </c>
      <c r="P117">
        <f t="shared" si="19"/>
        <v>300</v>
      </c>
      <c r="Q117" s="91">
        <f t="shared" si="11"/>
        <v>103</v>
      </c>
      <c r="R117" s="93">
        <f t="shared" si="12"/>
        <v>44557</v>
      </c>
      <c r="S117" s="93">
        <f t="shared" si="13"/>
        <v>12011.317406910843</v>
      </c>
      <c r="T117" s="93">
        <f t="shared" si="14"/>
        <v>12011.317406910843</v>
      </c>
      <c r="U117" s="93">
        <f t="shared" si="15"/>
        <v>3993611.1555886776</v>
      </c>
    </row>
    <row r="118" spans="1:21">
      <c r="A118" s="91">
        <v>105</v>
      </c>
      <c r="B118" s="99">
        <v>4352079.3200795585</v>
      </c>
      <c r="D118" s="88">
        <v>105</v>
      </c>
      <c r="E118" s="89">
        <f t="shared" si="18"/>
        <v>44557</v>
      </c>
      <c r="F118" s="90">
        <f t="shared" si="10"/>
        <v>32349.705750601166</v>
      </c>
      <c r="G118" s="89">
        <f t="shared" si="16"/>
        <v>12207.294249398834</v>
      </c>
      <c r="H118" s="89">
        <f t="shared" si="17"/>
        <v>3969294.9519784371</v>
      </c>
      <c r="O118">
        <f t="shared" si="19"/>
        <v>8.1250000000000003E-3</v>
      </c>
      <c r="P118">
        <f t="shared" si="19"/>
        <v>300</v>
      </c>
      <c r="Q118" s="91">
        <f t="shared" si="11"/>
        <v>104</v>
      </c>
      <c r="R118" s="93">
        <f t="shared" si="12"/>
        <v>44557</v>
      </c>
      <c r="S118" s="93">
        <f t="shared" si="13"/>
        <v>12108.909360841993</v>
      </c>
      <c r="T118" s="93">
        <f t="shared" si="14"/>
        <v>12108.909360841993</v>
      </c>
      <c r="U118" s="93">
        <f t="shared" si="15"/>
        <v>3981502.2462278358</v>
      </c>
    </row>
    <row r="119" spans="1:21">
      <c r="A119" s="91">
        <v>106</v>
      </c>
      <c r="B119" s="99">
        <v>4342883.0935120415</v>
      </c>
      <c r="D119" s="88">
        <v>106</v>
      </c>
      <c r="E119" s="89">
        <f t="shared" si="18"/>
        <v>44557</v>
      </c>
      <c r="F119" s="90">
        <f t="shared" si="10"/>
        <v>32250.521484824803</v>
      </c>
      <c r="G119" s="89">
        <f t="shared" si="16"/>
        <v>12306.478515175197</v>
      </c>
      <c r="H119" s="89">
        <f t="shared" si="17"/>
        <v>3956988.473463262</v>
      </c>
      <c r="O119">
        <f t="shared" si="19"/>
        <v>8.1250000000000003E-3</v>
      </c>
      <c r="P119">
        <f t="shared" si="19"/>
        <v>300</v>
      </c>
      <c r="Q119" s="91">
        <f t="shared" si="11"/>
        <v>105</v>
      </c>
      <c r="R119" s="93">
        <f t="shared" si="12"/>
        <v>44557</v>
      </c>
      <c r="S119" s="93">
        <f t="shared" si="13"/>
        <v>12207.294249398834</v>
      </c>
      <c r="T119" s="93">
        <f t="shared" si="14"/>
        <v>12207.294249398834</v>
      </c>
      <c r="U119" s="93">
        <f t="shared" si="15"/>
        <v>3969294.9519784371</v>
      </c>
    </row>
    <row r="120" spans="1:21">
      <c r="A120" s="91">
        <v>107</v>
      </c>
      <c r="B120" s="99">
        <v>4333612.1476036636</v>
      </c>
      <c r="D120" s="88">
        <v>107</v>
      </c>
      <c r="E120" s="89">
        <f t="shared" si="18"/>
        <v>44557</v>
      </c>
      <c r="F120" s="90">
        <f t="shared" si="10"/>
        <v>32150.531346889005</v>
      </c>
      <c r="G120" s="89">
        <f t="shared" si="16"/>
        <v>12406.468653110995</v>
      </c>
      <c r="H120" s="89">
        <f t="shared" si="17"/>
        <v>3944582.0048101512</v>
      </c>
      <c r="O120">
        <f t="shared" si="19"/>
        <v>8.1250000000000003E-3</v>
      </c>
      <c r="P120">
        <f t="shared" si="19"/>
        <v>300</v>
      </c>
      <c r="Q120" s="91">
        <f t="shared" si="11"/>
        <v>106</v>
      </c>
      <c r="R120" s="93">
        <f t="shared" si="12"/>
        <v>44557</v>
      </c>
      <c r="S120" s="93">
        <f t="shared" si="13"/>
        <v>12306.478515175197</v>
      </c>
      <c r="T120" s="93">
        <f t="shared" si="14"/>
        <v>12306.478515175197</v>
      </c>
      <c r="U120" s="93">
        <f t="shared" si="15"/>
        <v>3956988.473463262</v>
      </c>
    </row>
    <row r="121" spans="1:21">
      <c r="A121" s="91">
        <v>108</v>
      </c>
      <c r="B121" s="99">
        <v>4324265.8752597794</v>
      </c>
      <c r="D121" s="88">
        <v>108</v>
      </c>
      <c r="E121" s="89">
        <f t="shared" si="18"/>
        <v>44557</v>
      </c>
      <c r="F121" s="90">
        <f t="shared" si="10"/>
        <v>32049.728789082481</v>
      </c>
      <c r="G121" s="89">
        <f t="shared" si="16"/>
        <v>12507.271210917519</v>
      </c>
      <c r="H121" s="89">
        <f t="shared" si="17"/>
        <v>3932074.7335992334</v>
      </c>
      <c r="O121">
        <f t="shared" si="19"/>
        <v>8.1250000000000003E-3</v>
      </c>
      <c r="P121">
        <f t="shared" si="19"/>
        <v>300</v>
      </c>
      <c r="Q121" s="91">
        <f t="shared" si="11"/>
        <v>107</v>
      </c>
      <c r="R121" s="93">
        <f t="shared" si="12"/>
        <v>44557</v>
      </c>
      <c r="S121" s="93">
        <f t="shared" si="13"/>
        <v>12406.468653110995</v>
      </c>
      <c r="T121" s="93">
        <f t="shared" si="14"/>
        <v>12406.468653110995</v>
      </c>
      <c r="U121" s="93">
        <f t="shared" si="15"/>
        <v>3944582.0048101512</v>
      </c>
    </row>
    <row r="122" spans="1:21">
      <c r="A122" s="91">
        <v>109</v>
      </c>
      <c r="B122" s="99">
        <v>4314843.6644531013</v>
      </c>
      <c r="D122" s="88">
        <v>109</v>
      </c>
      <c r="E122" s="89">
        <f t="shared" si="18"/>
        <v>44557</v>
      </c>
      <c r="F122" s="90">
        <f t="shared" si="10"/>
        <v>31948.107210493774</v>
      </c>
      <c r="G122" s="89">
        <f t="shared" si="16"/>
        <v>12608.892789506226</v>
      </c>
      <c r="H122" s="89">
        <f t="shared" si="17"/>
        <v>3919465.8408097271</v>
      </c>
      <c r="O122">
        <f t="shared" si="19"/>
        <v>8.1250000000000003E-3</v>
      </c>
      <c r="P122">
        <f t="shared" si="19"/>
        <v>300</v>
      </c>
      <c r="Q122" s="91">
        <f t="shared" si="11"/>
        <v>108</v>
      </c>
      <c r="R122" s="93">
        <f t="shared" si="12"/>
        <v>44557</v>
      </c>
      <c r="S122" s="93">
        <f t="shared" si="13"/>
        <v>12507.271210917519</v>
      </c>
      <c r="T122" s="93">
        <f t="shared" si="14"/>
        <v>12507.271210917519</v>
      </c>
      <c r="U122" s="93">
        <f t="shared" si="15"/>
        <v>3932074.7335992334</v>
      </c>
    </row>
    <row r="123" spans="1:21">
      <c r="A123" s="91">
        <v>110</v>
      </c>
      <c r="B123" s="99">
        <v>4305344.8981836196</v>
      </c>
      <c r="D123" s="88">
        <v>110</v>
      </c>
      <c r="E123" s="89">
        <f t="shared" si="18"/>
        <v>44557</v>
      </c>
      <c r="F123" s="90">
        <f t="shared" si="10"/>
        <v>31845.659956579035</v>
      </c>
      <c r="G123" s="89">
        <f t="shared" si="16"/>
        <v>12711.340043420965</v>
      </c>
      <c r="H123" s="89">
        <f t="shared" si="17"/>
        <v>3906754.5007663062</v>
      </c>
      <c r="O123">
        <f t="shared" si="19"/>
        <v>8.1250000000000003E-3</v>
      </c>
      <c r="P123">
        <f t="shared" si="19"/>
        <v>300</v>
      </c>
      <c r="Q123" s="91">
        <f t="shared" si="11"/>
        <v>109</v>
      </c>
      <c r="R123" s="93">
        <f t="shared" si="12"/>
        <v>44557</v>
      </c>
      <c r="S123" s="93">
        <f t="shared" si="13"/>
        <v>12608.892789506226</v>
      </c>
      <c r="T123" s="93">
        <f t="shared" si="14"/>
        <v>12608.892789506226</v>
      </c>
      <c r="U123" s="93">
        <f t="shared" si="15"/>
        <v>3919465.8408097271</v>
      </c>
    </row>
    <row r="124" spans="1:21">
      <c r="A124" s="91">
        <v>111</v>
      </c>
      <c r="B124" s="99">
        <v>4295768.9544381984</v>
      </c>
      <c r="D124" s="88">
        <v>111</v>
      </c>
      <c r="E124" s="89">
        <f t="shared" si="18"/>
        <v>44557</v>
      </c>
      <c r="F124" s="90">
        <f t="shared" si="10"/>
        <v>31742.380318726238</v>
      </c>
      <c r="G124" s="89">
        <f t="shared" si="16"/>
        <v>12814.619681273762</v>
      </c>
      <c r="H124" s="89">
        <f t="shared" si="17"/>
        <v>3893939.8810850326</v>
      </c>
      <c r="O124">
        <f t="shared" si="19"/>
        <v>8.1250000000000003E-3</v>
      </c>
      <c r="P124">
        <f t="shared" si="19"/>
        <v>300</v>
      </c>
      <c r="Q124" s="91">
        <f t="shared" si="11"/>
        <v>110</v>
      </c>
      <c r="R124" s="93">
        <f t="shared" si="12"/>
        <v>44557</v>
      </c>
      <c r="S124" s="93">
        <f t="shared" si="13"/>
        <v>12711.340043420965</v>
      </c>
      <c r="T124" s="93">
        <f t="shared" si="14"/>
        <v>12711.340043420965</v>
      </c>
      <c r="U124" s="93">
        <f t="shared" si="15"/>
        <v>3906754.5007663062</v>
      </c>
    </row>
    <row r="125" spans="1:21">
      <c r="A125" s="91">
        <v>112</v>
      </c>
      <c r="B125" s="99">
        <v>4286115.2061498454</v>
      </c>
      <c r="D125" s="88">
        <v>112</v>
      </c>
      <c r="E125" s="89">
        <f t="shared" si="18"/>
        <v>44557</v>
      </c>
      <c r="F125" s="90">
        <f t="shared" si="10"/>
        <v>31638.26153381589</v>
      </c>
      <c r="G125" s="89">
        <f t="shared" si="16"/>
        <v>12918.73846618411</v>
      </c>
      <c r="H125" s="89">
        <f t="shared" si="17"/>
        <v>3881021.1426188485</v>
      </c>
      <c r="O125">
        <f t="shared" si="19"/>
        <v>8.1250000000000003E-3</v>
      </c>
      <c r="P125">
        <f t="shared" si="19"/>
        <v>300</v>
      </c>
      <c r="Q125" s="91">
        <f t="shared" si="11"/>
        <v>111</v>
      </c>
      <c r="R125" s="93">
        <f t="shared" si="12"/>
        <v>44557</v>
      </c>
      <c r="S125" s="93">
        <f t="shared" si="13"/>
        <v>12814.619681273762</v>
      </c>
      <c r="T125" s="93">
        <f t="shared" si="14"/>
        <v>12814.619681273762</v>
      </c>
      <c r="U125" s="93">
        <f t="shared" si="15"/>
        <v>3893939.8810850326</v>
      </c>
    </row>
    <row r="126" spans="1:21">
      <c r="A126" s="91">
        <v>113</v>
      </c>
      <c r="B126" s="99">
        <v>4276383.0211566491</v>
      </c>
      <c r="D126" s="88">
        <v>113</v>
      </c>
      <c r="E126" s="89">
        <f t="shared" si="18"/>
        <v>44557</v>
      </c>
      <c r="F126" s="90">
        <f t="shared" si="10"/>
        <v>31533.296783778143</v>
      </c>
      <c r="G126" s="89">
        <f t="shared" si="16"/>
        <v>13023.703216221857</v>
      </c>
      <c r="H126" s="89">
        <f t="shared" si="17"/>
        <v>3867997.4394026268</v>
      </c>
      <c r="O126">
        <f t="shared" si="19"/>
        <v>8.1250000000000003E-3</v>
      </c>
      <c r="P126">
        <f t="shared" si="19"/>
        <v>300</v>
      </c>
      <c r="Q126" s="91">
        <f t="shared" si="11"/>
        <v>112</v>
      </c>
      <c r="R126" s="93">
        <f t="shared" si="12"/>
        <v>44557</v>
      </c>
      <c r="S126" s="93">
        <f t="shared" si="13"/>
        <v>12918.73846618411</v>
      </c>
      <c r="T126" s="93">
        <f t="shared" si="14"/>
        <v>12918.73846618411</v>
      </c>
      <c r="U126" s="93">
        <f t="shared" si="15"/>
        <v>3881021.1426188485</v>
      </c>
    </row>
    <row r="127" spans="1:21">
      <c r="A127" s="91">
        <v>114</v>
      </c>
      <c r="B127" s="99">
        <v>4266571.7621603832</v>
      </c>
      <c r="D127" s="88">
        <v>114</v>
      </c>
      <c r="E127" s="89">
        <f t="shared" si="18"/>
        <v>44557</v>
      </c>
      <c r="F127" s="90">
        <f t="shared" si="10"/>
        <v>31427.479195146345</v>
      </c>
      <c r="G127" s="89">
        <f t="shared" si="16"/>
        <v>13129.520804853655</v>
      </c>
      <c r="H127" s="89">
        <f t="shared" si="17"/>
        <v>3854867.9185977732</v>
      </c>
      <c r="O127">
        <f t="shared" si="19"/>
        <v>8.1250000000000003E-3</v>
      </c>
      <c r="P127">
        <f t="shared" si="19"/>
        <v>300</v>
      </c>
      <c r="Q127" s="91">
        <f t="shared" si="11"/>
        <v>113</v>
      </c>
      <c r="R127" s="93">
        <f t="shared" si="12"/>
        <v>44557</v>
      </c>
      <c r="S127" s="93">
        <f t="shared" si="13"/>
        <v>13023.703216221857</v>
      </c>
      <c r="T127" s="93">
        <f t="shared" si="14"/>
        <v>13023.703216221857</v>
      </c>
      <c r="U127" s="93">
        <f t="shared" si="15"/>
        <v>3867997.4394026268</v>
      </c>
    </row>
    <row r="128" spans="1:21">
      <c r="A128" s="91">
        <v>115</v>
      </c>
      <c r="B128" s="99">
        <v>4256680.7866847729</v>
      </c>
      <c r="D128" s="88">
        <v>115</v>
      </c>
      <c r="E128" s="89">
        <f t="shared" si="18"/>
        <v>44557</v>
      </c>
      <c r="F128" s="90">
        <f t="shared" si="10"/>
        <v>31320.801838606909</v>
      </c>
      <c r="G128" s="89">
        <f t="shared" si="16"/>
        <v>13236.198161393091</v>
      </c>
      <c r="H128" s="89">
        <f t="shared" si="17"/>
        <v>3841631.7204363802</v>
      </c>
      <c r="O128">
        <f t="shared" si="19"/>
        <v>8.1250000000000003E-3</v>
      </c>
      <c r="P128">
        <f t="shared" si="19"/>
        <v>300</v>
      </c>
      <c r="Q128" s="91">
        <f t="shared" si="11"/>
        <v>114</v>
      </c>
      <c r="R128" s="93">
        <f t="shared" si="12"/>
        <v>44557</v>
      </c>
      <c r="S128" s="93">
        <f t="shared" si="13"/>
        <v>13129.520804853655</v>
      </c>
      <c r="T128" s="93">
        <f t="shared" si="14"/>
        <v>13129.520804853655</v>
      </c>
      <c r="U128" s="93">
        <f t="shared" si="15"/>
        <v>3854867.9185977732</v>
      </c>
    </row>
    <row r="129" spans="1:21">
      <c r="A129" s="91">
        <v>116</v>
      </c>
      <c r="B129" s="99">
        <v>4246709.447033423</v>
      </c>
      <c r="D129" s="88">
        <v>116</v>
      </c>
      <c r="E129" s="96">
        <v>54313</v>
      </c>
      <c r="F129" s="90">
        <f t="shared" si="10"/>
        <v>31213.257728545592</v>
      </c>
      <c r="G129" s="89">
        <f t="shared" si="16"/>
        <v>23099.742271454408</v>
      </c>
      <c r="H129" s="89">
        <f t="shared" si="17"/>
        <v>3818531.9781649257</v>
      </c>
      <c r="O129">
        <f t="shared" si="19"/>
        <v>8.1250000000000003E-3</v>
      </c>
      <c r="P129">
        <f t="shared" si="19"/>
        <v>300</v>
      </c>
      <c r="Q129" s="91">
        <f t="shared" si="11"/>
        <v>115</v>
      </c>
      <c r="R129" s="93">
        <f t="shared" si="12"/>
        <v>44557</v>
      </c>
      <c r="S129" s="93">
        <f t="shared" si="13"/>
        <v>13236.198161393091</v>
      </c>
      <c r="T129" s="93">
        <f t="shared" si="14"/>
        <v>13236.198161393091</v>
      </c>
      <c r="U129" s="93">
        <f t="shared" si="15"/>
        <v>3841631.7204363802</v>
      </c>
    </row>
    <row r="130" spans="1:21">
      <c r="A130" s="91">
        <v>117</v>
      </c>
      <c r="B130" s="99">
        <v>4236657.0902474057</v>
      </c>
      <c r="D130" s="88">
        <v>117</v>
      </c>
      <c r="E130" s="96">
        <f t="shared" si="18"/>
        <v>54313</v>
      </c>
      <c r="F130" s="90">
        <f t="shared" si="10"/>
        <v>31025.572322590022</v>
      </c>
      <c r="G130" s="89">
        <f t="shared" si="16"/>
        <v>23287.427677409978</v>
      </c>
      <c r="H130" s="89">
        <f t="shared" si="17"/>
        <v>3795244.5504875155</v>
      </c>
      <c r="O130">
        <f t="shared" si="19"/>
        <v>8.1250000000000003E-3</v>
      </c>
      <c r="P130">
        <f t="shared" si="19"/>
        <v>300</v>
      </c>
      <c r="Q130" s="91">
        <f t="shared" si="11"/>
        <v>116</v>
      </c>
      <c r="R130" s="93">
        <f t="shared" si="12"/>
        <v>54313</v>
      </c>
      <c r="S130" s="93">
        <f t="shared" si="13"/>
        <v>23099.742271454408</v>
      </c>
      <c r="T130" s="93">
        <f t="shared" si="14"/>
        <v>23099.742271454408</v>
      </c>
      <c r="U130" s="93">
        <f t="shared" si="15"/>
        <v>3818531.9781649257</v>
      </c>
    </row>
    <row r="131" spans="1:21">
      <c r="A131" s="91">
        <v>118</v>
      </c>
      <c r="B131" s="99">
        <v>4226523.0580625022</v>
      </c>
      <c r="D131" s="88">
        <v>118</v>
      </c>
      <c r="E131" s="96">
        <f t="shared" si="18"/>
        <v>54313</v>
      </c>
      <c r="F131" s="90">
        <f t="shared" si="10"/>
        <v>30836.361972711064</v>
      </c>
      <c r="G131" s="89">
        <f t="shared" si="16"/>
        <v>23476.638027288936</v>
      </c>
      <c r="H131" s="89">
        <f t="shared" si="17"/>
        <v>3771767.9124602266</v>
      </c>
      <c r="O131">
        <f t="shared" si="19"/>
        <v>8.1250000000000003E-3</v>
      </c>
      <c r="P131">
        <f t="shared" si="19"/>
        <v>300</v>
      </c>
      <c r="Q131" s="91">
        <f t="shared" si="11"/>
        <v>117</v>
      </c>
      <c r="R131" s="93">
        <f t="shared" si="12"/>
        <v>54313</v>
      </c>
      <c r="S131" s="93">
        <f t="shared" si="13"/>
        <v>23287.427677409978</v>
      </c>
      <c r="T131" s="93">
        <f t="shared" si="14"/>
        <v>23287.427677409978</v>
      </c>
      <c r="U131" s="93">
        <f t="shared" si="15"/>
        <v>3795244.5504875155</v>
      </c>
    </row>
    <row r="132" spans="1:21">
      <c r="A132" s="91">
        <v>119</v>
      </c>
      <c r="B132" s="99">
        <v>4216306.6868660962</v>
      </c>
      <c r="D132" s="88">
        <v>119</v>
      </c>
      <c r="E132" s="96">
        <f t="shared" si="18"/>
        <v>54313</v>
      </c>
      <c r="F132" s="90">
        <f t="shared" si="10"/>
        <v>30645.614288739343</v>
      </c>
      <c r="G132" s="89">
        <f t="shared" si="16"/>
        <v>23667.385711260657</v>
      </c>
      <c r="H132" s="89">
        <f t="shared" si="17"/>
        <v>3748100.526748966</v>
      </c>
      <c r="O132">
        <f t="shared" si="19"/>
        <v>8.1250000000000003E-3</v>
      </c>
      <c r="P132">
        <f t="shared" si="19"/>
        <v>300</v>
      </c>
      <c r="Q132" s="91">
        <f t="shared" si="11"/>
        <v>118</v>
      </c>
      <c r="R132" s="93">
        <f t="shared" si="12"/>
        <v>54313</v>
      </c>
      <c r="S132" s="93">
        <f t="shared" si="13"/>
        <v>23476.638027288936</v>
      </c>
      <c r="T132" s="93">
        <f t="shared" si="14"/>
        <v>23476.638027288936</v>
      </c>
      <c r="U132" s="93">
        <f t="shared" si="15"/>
        <v>3771767.9124602266</v>
      </c>
    </row>
    <row r="133" spans="1:21">
      <c r="A133" s="91">
        <v>120</v>
      </c>
      <c r="B133" s="99">
        <v>4206007.3076537196</v>
      </c>
      <c r="D133" s="88">
        <v>120</v>
      </c>
      <c r="E133" s="96">
        <f t="shared" si="18"/>
        <v>54313</v>
      </c>
      <c r="F133" s="90">
        <f t="shared" si="10"/>
        <v>30453.31677983535</v>
      </c>
      <c r="G133" s="89">
        <f t="shared" si="16"/>
        <v>23859.68322016465</v>
      </c>
      <c r="H133" s="89">
        <f t="shared" si="17"/>
        <v>3724240.8435288011</v>
      </c>
      <c r="O133">
        <f t="shared" si="19"/>
        <v>8.1250000000000003E-3</v>
      </c>
      <c r="P133">
        <f t="shared" si="19"/>
        <v>300</v>
      </c>
      <c r="Q133" s="91">
        <f t="shared" si="11"/>
        <v>119</v>
      </c>
      <c r="R133" s="93">
        <f t="shared" si="12"/>
        <v>54313</v>
      </c>
      <c r="S133" s="93">
        <f t="shared" si="13"/>
        <v>23667.385711260657</v>
      </c>
      <c r="T133" s="93">
        <f t="shared" si="14"/>
        <v>23667.385711260657</v>
      </c>
      <c r="U133" s="93">
        <f t="shared" si="15"/>
        <v>3748100.526748966</v>
      </c>
    </row>
    <row r="134" spans="1:21">
      <c r="A134" s="91">
        <v>121</v>
      </c>
      <c r="B134" s="99">
        <v>4195624.2459852425</v>
      </c>
      <c r="D134" s="88">
        <v>121</v>
      </c>
      <c r="E134" s="96">
        <f t="shared" si="18"/>
        <v>54313</v>
      </c>
      <c r="F134" s="90">
        <f t="shared" si="10"/>
        <v>30259.456853671509</v>
      </c>
      <c r="G134" s="89">
        <f t="shared" si="16"/>
        <v>24053.543146328491</v>
      </c>
      <c r="H134" s="89">
        <f t="shared" si="17"/>
        <v>3700187.3003824726</v>
      </c>
      <c r="O134">
        <f t="shared" si="19"/>
        <v>8.1250000000000003E-3</v>
      </c>
      <c r="P134">
        <f t="shared" si="19"/>
        <v>300</v>
      </c>
      <c r="Q134" s="91">
        <f t="shared" si="11"/>
        <v>120</v>
      </c>
      <c r="R134" s="93">
        <f t="shared" si="12"/>
        <v>54313</v>
      </c>
      <c r="S134" s="93">
        <f t="shared" si="13"/>
        <v>23859.68322016465</v>
      </c>
      <c r="T134" s="93">
        <f t="shared" si="14"/>
        <v>23859.68322016465</v>
      </c>
      <c r="U134" s="93">
        <f t="shared" si="15"/>
        <v>3724240.8435288011</v>
      </c>
    </row>
    <row r="135" spans="1:21">
      <c r="A135" s="91">
        <v>122</v>
      </c>
      <c r="B135" s="99">
        <v>4185156.8219407089</v>
      </c>
      <c r="D135" s="88">
        <v>122</v>
      </c>
      <c r="E135" s="96">
        <f t="shared" si="18"/>
        <v>54313</v>
      </c>
      <c r="F135" s="90">
        <f t="shared" si="10"/>
        <v>30064.02181560759</v>
      </c>
      <c r="G135" s="89">
        <f t="shared" si="16"/>
        <v>24248.97818439241</v>
      </c>
      <c r="H135" s="89">
        <f t="shared" si="17"/>
        <v>3675938.3221980804</v>
      </c>
      <c r="O135">
        <f t="shared" si="19"/>
        <v>8.1250000000000003E-3</v>
      </c>
      <c r="P135">
        <f t="shared" si="19"/>
        <v>300</v>
      </c>
      <c r="Q135" s="91">
        <f t="shared" si="11"/>
        <v>121</v>
      </c>
      <c r="R135" s="93">
        <f t="shared" si="12"/>
        <v>54313</v>
      </c>
      <c r="S135" s="93">
        <f t="shared" si="13"/>
        <v>24053.543146328491</v>
      </c>
      <c r="T135" s="93">
        <f t="shared" si="14"/>
        <v>24053.543146328491</v>
      </c>
      <c r="U135" s="93">
        <f t="shared" si="15"/>
        <v>3700187.3003824726</v>
      </c>
    </row>
    <row r="136" spans="1:21">
      <c r="A136" s="91">
        <v>123</v>
      </c>
      <c r="B136" s="99">
        <v>4174604.3500758135</v>
      </c>
      <c r="D136" s="88">
        <v>123</v>
      </c>
      <c r="E136" s="96">
        <f t="shared" si="18"/>
        <v>54313</v>
      </c>
      <c r="F136" s="90">
        <f t="shared" si="10"/>
        <v>29866.998867859405</v>
      </c>
      <c r="G136" s="89">
        <f t="shared" si="16"/>
        <v>24446.001132140595</v>
      </c>
      <c r="H136" s="89">
        <f t="shared" si="17"/>
        <v>3651492.32106594</v>
      </c>
      <c r="O136">
        <f t="shared" si="19"/>
        <v>8.1250000000000003E-3</v>
      </c>
      <c r="P136">
        <f t="shared" si="19"/>
        <v>300</v>
      </c>
      <c r="Q136" s="91">
        <f t="shared" si="11"/>
        <v>122</v>
      </c>
      <c r="R136" s="93">
        <f t="shared" si="12"/>
        <v>54313</v>
      </c>
      <c r="S136" s="93">
        <f t="shared" si="13"/>
        <v>24248.97818439241</v>
      </c>
      <c r="T136" s="93">
        <f t="shared" si="14"/>
        <v>24248.97818439241</v>
      </c>
      <c r="U136" s="93">
        <f t="shared" si="15"/>
        <v>3675938.3221980804</v>
      </c>
    </row>
    <row r="137" spans="1:21">
      <c r="A137" s="91">
        <v>124</v>
      </c>
      <c r="B137" s="99">
        <v>4163966.1393770161</v>
      </c>
      <c r="D137" s="88">
        <v>124</v>
      </c>
      <c r="E137" s="96">
        <f t="shared" si="18"/>
        <v>54313</v>
      </c>
      <c r="F137" s="90">
        <f t="shared" si="10"/>
        <v>29668.375108660763</v>
      </c>
      <c r="G137" s="89">
        <f t="shared" si="16"/>
        <v>24644.624891339237</v>
      </c>
      <c r="H137" s="89">
        <f t="shared" si="17"/>
        <v>3626847.6961746006</v>
      </c>
      <c r="O137">
        <f t="shared" si="19"/>
        <v>8.1250000000000003E-3</v>
      </c>
      <c r="P137">
        <f t="shared" si="19"/>
        <v>300</v>
      </c>
      <c r="Q137" s="91">
        <f t="shared" si="11"/>
        <v>123</v>
      </c>
      <c r="R137" s="93">
        <f t="shared" si="12"/>
        <v>54313</v>
      </c>
      <c r="S137" s="93">
        <f t="shared" si="13"/>
        <v>24446.001132140595</v>
      </c>
      <c r="T137" s="93">
        <f t="shared" si="14"/>
        <v>24446.001132140595</v>
      </c>
      <c r="U137" s="93">
        <f t="shared" si="15"/>
        <v>3651492.32106594</v>
      </c>
    </row>
    <row r="138" spans="1:21">
      <c r="A138" s="91">
        <v>125</v>
      </c>
      <c r="B138" s="99">
        <v>4153241.4932162906</v>
      </c>
      <c r="D138" s="88">
        <v>125</v>
      </c>
      <c r="E138" s="96">
        <f t="shared" si="18"/>
        <v>54313</v>
      </c>
      <c r="F138" s="90">
        <f t="shared" si="10"/>
        <v>29468.13753141863</v>
      </c>
      <c r="G138" s="89">
        <f t="shared" si="16"/>
        <v>24844.86246858137</v>
      </c>
      <c r="H138" s="89">
        <f t="shared" si="17"/>
        <v>3602002.8337060194</v>
      </c>
      <c r="O138">
        <f t="shared" si="19"/>
        <v>8.1250000000000003E-3</v>
      </c>
      <c r="P138">
        <f t="shared" si="19"/>
        <v>300</v>
      </c>
      <c r="Q138" s="91">
        <f t="shared" si="11"/>
        <v>124</v>
      </c>
      <c r="R138" s="93">
        <f t="shared" si="12"/>
        <v>54313</v>
      </c>
      <c r="S138" s="93">
        <f t="shared" si="13"/>
        <v>24644.624891339237</v>
      </c>
      <c r="T138" s="93">
        <f t="shared" si="14"/>
        <v>24644.624891339237</v>
      </c>
      <c r="U138" s="93">
        <f t="shared" si="15"/>
        <v>3626847.6961746006</v>
      </c>
    </row>
    <row r="139" spans="1:21">
      <c r="A139" s="91">
        <v>126</v>
      </c>
      <c r="B139" s="99">
        <v>4142429.7093055095</v>
      </c>
      <c r="D139" s="88">
        <v>126</v>
      </c>
      <c r="E139" s="96">
        <f t="shared" si="18"/>
        <v>54313</v>
      </c>
      <c r="F139" s="90">
        <f t="shared" si="10"/>
        <v>29266.273023861409</v>
      </c>
      <c r="G139" s="89">
        <f t="shared" si="16"/>
        <v>25046.726976138591</v>
      </c>
      <c r="H139" s="89">
        <f t="shared" si="17"/>
        <v>3576956.1067298809</v>
      </c>
      <c r="O139">
        <f t="shared" si="19"/>
        <v>8.1250000000000003E-3</v>
      </c>
      <c r="P139">
        <f t="shared" si="19"/>
        <v>300</v>
      </c>
      <c r="Q139" s="91">
        <f t="shared" si="11"/>
        <v>125</v>
      </c>
      <c r="R139" s="93">
        <f t="shared" si="12"/>
        <v>54313</v>
      </c>
      <c r="S139" s="93">
        <f t="shared" si="13"/>
        <v>24844.86246858137</v>
      </c>
      <c r="T139" s="93">
        <f t="shared" si="14"/>
        <v>24844.86246858137</v>
      </c>
      <c r="U139" s="93">
        <f t="shared" si="15"/>
        <v>3602002.8337060194</v>
      </c>
    </row>
    <row r="140" spans="1:21">
      <c r="A140" s="91">
        <v>127</v>
      </c>
      <c r="B140" s="99">
        <v>4131530.0796504533</v>
      </c>
      <c r="D140" s="88">
        <v>127</v>
      </c>
      <c r="E140" s="96">
        <f t="shared" si="18"/>
        <v>54313</v>
      </c>
      <c r="F140" s="90">
        <f t="shared" si="10"/>
        <v>29062.768367180284</v>
      </c>
      <c r="G140" s="89">
        <f t="shared" si="16"/>
        <v>25250.231632819716</v>
      </c>
      <c r="H140" s="89">
        <f t="shared" si="17"/>
        <v>3551705.875097061</v>
      </c>
      <c r="O140">
        <f t="shared" si="19"/>
        <v>8.1250000000000003E-3</v>
      </c>
      <c r="P140">
        <f t="shared" si="19"/>
        <v>300</v>
      </c>
      <c r="Q140" s="91">
        <f t="shared" si="11"/>
        <v>126</v>
      </c>
      <c r="R140" s="93">
        <f t="shared" si="12"/>
        <v>54313</v>
      </c>
      <c r="S140" s="93">
        <f t="shared" si="13"/>
        <v>25046.726976138591</v>
      </c>
      <c r="T140" s="93">
        <f t="shared" si="14"/>
        <v>25046.726976138591</v>
      </c>
      <c r="U140" s="93">
        <f t="shared" si="15"/>
        <v>3576956.1067298809</v>
      </c>
    </row>
    <row r="141" spans="1:21">
      <c r="A141" s="91">
        <v>128</v>
      </c>
      <c r="B141" s="99">
        <v>4120541.8905044496</v>
      </c>
      <c r="D141" s="88">
        <v>128</v>
      </c>
      <c r="E141" s="96">
        <f t="shared" si="18"/>
        <v>54313</v>
      </c>
      <c r="F141" s="90">
        <f t="shared" si="10"/>
        <v>28857.610235163622</v>
      </c>
      <c r="G141" s="89">
        <f t="shared" si="16"/>
        <v>25455.389764836378</v>
      </c>
      <c r="H141" s="89">
        <f t="shared" si="17"/>
        <v>3526250.4853322245</v>
      </c>
      <c r="O141">
        <f t="shared" si="19"/>
        <v>8.1250000000000003E-3</v>
      </c>
      <c r="P141">
        <f t="shared" si="19"/>
        <v>300</v>
      </c>
      <c r="Q141" s="91">
        <f t="shared" si="11"/>
        <v>127</v>
      </c>
      <c r="R141" s="93">
        <f t="shared" si="12"/>
        <v>54313</v>
      </c>
      <c r="S141" s="93">
        <f t="shared" si="13"/>
        <v>25250.231632819716</v>
      </c>
      <c r="T141" s="93">
        <f t="shared" si="14"/>
        <v>25250.231632819716</v>
      </c>
      <c r="U141" s="93">
        <f t="shared" si="15"/>
        <v>3551705.875097061</v>
      </c>
    </row>
    <row r="142" spans="1:21">
      <c r="A142" s="91">
        <v>129</v>
      </c>
      <c r="B142" s="99">
        <v>4109464.4223216348</v>
      </c>
      <c r="D142" s="88">
        <v>129</v>
      </c>
      <c r="E142" s="96">
        <f t="shared" si="18"/>
        <v>54313</v>
      </c>
      <c r="F142" s="90">
        <f t="shared" ref="F142:F205" si="20">H141*O142</f>
        <v>28650.785193324326</v>
      </c>
      <c r="G142" s="89">
        <f t="shared" si="16"/>
        <v>25662.214806675674</v>
      </c>
      <c r="H142" s="89">
        <f t="shared" si="17"/>
        <v>3500588.2705255491</v>
      </c>
      <c r="O142">
        <f t="shared" si="19"/>
        <v>8.1250000000000003E-3</v>
      </c>
      <c r="P142">
        <f t="shared" si="19"/>
        <v>300</v>
      </c>
      <c r="Q142" s="91">
        <f t="shared" ref="Q142:Q205" si="21">IF(D141&gt;P142,"",D141)</f>
        <v>128</v>
      </c>
      <c r="R142" s="93">
        <f t="shared" ref="R142:R205" si="22">IF(D141&gt;P142,"",E141)</f>
        <v>54313</v>
      </c>
      <c r="S142" s="93">
        <f t="shared" ref="S142:S205" si="23">IF(D141&gt;P142,"",G141)</f>
        <v>25455.389764836378</v>
      </c>
      <c r="T142" s="93">
        <f t="shared" ref="T142:T205" si="24">IF(D141&gt;P142,"",G141)</f>
        <v>25455.389764836378</v>
      </c>
      <c r="U142" s="93">
        <f t="shared" ref="U142:U205" si="25">IF(D141&gt;P142,"",H141)</f>
        <v>3526250.4853322245</v>
      </c>
    </row>
    <row r="143" spans="1:21">
      <c r="A143" s="91">
        <v>130</v>
      </c>
      <c r="B143" s="99">
        <v>4098296.9497098345</v>
      </c>
      <c r="D143" s="88">
        <v>130</v>
      </c>
      <c r="E143" s="96">
        <f t="shared" si="18"/>
        <v>54313</v>
      </c>
      <c r="F143" s="90">
        <f t="shared" si="20"/>
        <v>28442.279698020087</v>
      </c>
      <c r="G143" s="89">
        <f t="shared" ref="G143:G206" si="26">E143-F143</f>
        <v>25870.720301979913</v>
      </c>
      <c r="H143" s="89">
        <f t="shared" ref="H143:H206" si="27">H142-G143</f>
        <v>3474717.5502235694</v>
      </c>
      <c r="O143">
        <f t="shared" si="19"/>
        <v>8.1250000000000003E-3</v>
      </c>
      <c r="P143">
        <f t="shared" si="19"/>
        <v>300</v>
      </c>
      <c r="Q143" s="91">
        <f t="shared" si="21"/>
        <v>129</v>
      </c>
      <c r="R143" s="93">
        <f t="shared" si="22"/>
        <v>54313</v>
      </c>
      <c r="S143" s="93">
        <f t="shared" si="23"/>
        <v>25662.214806675674</v>
      </c>
      <c r="T143" s="93">
        <f t="shared" si="24"/>
        <v>25662.214806675674</v>
      </c>
      <c r="U143" s="93">
        <f t="shared" si="25"/>
        <v>3500588.2705255491</v>
      </c>
    </row>
    <row r="144" spans="1:21">
      <c r="A144" s="91">
        <v>131</v>
      </c>
      <c r="B144" s="99">
        <v>4087038.7413830636</v>
      </c>
      <c r="D144" s="88">
        <v>131</v>
      </c>
      <c r="E144" s="96">
        <f t="shared" ref="E144:E207" si="28">E143</f>
        <v>54313</v>
      </c>
      <c r="F144" s="90">
        <f t="shared" si="20"/>
        <v>28232.080095566504</v>
      </c>
      <c r="G144" s="89">
        <f t="shared" si="26"/>
        <v>26080.919904433496</v>
      </c>
      <c r="H144" s="89">
        <f t="shared" si="27"/>
        <v>3448636.6303191357</v>
      </c>
      <c r="O144">
        <f t="shared" ref="O144:P207" si="29">O143</f>
        <v>8.1250000000000003E-3</v>
      </c>
      <c r="P144">
        <f t="shared" si="29"/>
        <v>300</v>
      </c>
      <c r="Q144" s="91">
        <f t="shared" si="21"/>
        <v>130</v>
      </c>
      <c r="R144" s="93">
        <f t="shared" si="22"/>
        <v>54313</v>
      </c>
      <c r="S144" s="93">
        <f t="shared" si="23"/>
        <v>25870.720301979913</v>
      </c>
      <c r="T144" s="93">
        <f t="shared" si="24"/>
        <v>25870.720301979913</v>
      </c>
      <c r="U144" s="93">
        <f t="shared" si="25"/>
        <v>3474717.5502235694</v>
      </c>
    </row>
    <row r="145" spans="1:21">
      <c r="A145" s="91">
        <v>132</v>
      </c>
      <c r="B145" s="99">
        <v>4075689.0601136372</v>
      </c>
      <c r="D145" s="88">
        <v>132</v>
      </c>
      <c r="E145" s="96">
        <f t="shared" si="28"/>
        <v>54313</v>
      </c>
      <c r="F145" s="90">
        <f t="shared" si="20"/>
        <v>28020.172621342979</v>
      </c>
      <c r="G145" s="89">
        <f t="shared" si="26"/>
        <v>26292.827378657021</v>
      </c>
      <c r="H145" s="89">
        <f t="shared" si="27"/>
        <v>3422343.8029404785</v>
      </c>
      <c r="O145">
        <f t="shared" si="29"/>
        <v>8.1250000000000003E-3</v>
      </c>
      <c r="P145">
        <f t="shared" si="29"/>
        <v>300</v>
      </c>
      <c r="Q145" s="91">
        <f t="shared" si="21"/>
        <v>131</v>
      </c>
      <c r="R145" s="93">
        <f t="shared" si="22"/>
        <v>54313</v>
      </c>
      <c r="S145" s="93">
        <f t="shared" si="23"/>
        <v>26080.919904433496</v>
      </c>
      <c r="T145" s="93">
        <f t="shared" si="24"/>
        <v>26080.919904433496</v>
      </c>
      <c r="U145" s="93">
        <f t="shared" si="25"/>
        <v>3448636.6303191357</v>
      </c>
    </row>
    <row r="146" spans="1:21">
      <c r="A146" s="91">
        <v>133</v>
      </c>
      <c r="B146" s="99">
        <v>4064247.1626838972</v>
      </c>
      <c r="D146" s="88">
        <v>133</v>
      </c>
      <c r="E146" s="96">
        <f t="shared" si="28"/>
        <v>54313</v>
      </c>
      <c r="F146" s="90">
        <f t="shared" si="20"/>
        <v>27806.54339889139</v>
      </c>
      <c r="G146" s="89">
        <f t="shared" si="26"/>
        <v>26506.45660110861</v>
      </c>
      <c r="H146" s="89">
        <f t="shared" si="27"/>
        <v>3395837.3463393701</v>
      </c>
      <c r="O146">
        <f t="shared" si="29"/>
        <v>8.1250000000000003E-3</v>
      </c>
      <c r="P146">
        <f t="shared" si="29"/>
        <v>300</v>
      </c>
      <c r="Q146" s="91">
        <f t="shared" si="21"/>
        <v>132</v>
      </c>
      <c r="R146" s="93">
        <f t="shared" si="22"/>
        <v>54313</v>
      </c>
      <c r="S146" s="93">
        <f t="shared" si="23"/>
        <v>26292.827378657021</v>
      </c>
      <c r="T146" s="93">
        <f t="shared" si="24"/>
        <v>26292.827378657021</v>
      </c>
      <c r="U146" s="93">
        <f t="shared" si="25"/>
        <v>3422343.8029404785</v>
      </c>
    </row>
    <row r="147" spans="1:21">
      <c r="A147" s="91">
        <v>134</v>
      </c>
      <c r="B147" s="99">
        <v>4052712.2998375404</v>
      </c>
      <c r="D147" s="88">
        <v>134</v>
      </c>
      <c r="E147" s="96">
        <f t="shared" si="28"/>
        <v>54313</v>
      </c>
      <c r="F147" s="90">
        <f t="shared" si="20"/>
        <v>27591.178439007384</v>
      </c>
      <c r="G147" s="89">
        <f t="shared" si="26"/>
        <v>26721.821560992616</v>
      </c>
      <c r="H147" s="89">
        <f t="shared" si="27"/>
        <v>3369115.5247783777</v>
      </c>
      <c r="O147">
        <f t="shared" si="29"/>
        <v>8.1250000000000003E-3</v>
      </c>
      <c r="P147">
        <f t="shared" si="29"/>
        <v>300</v>
      </c>
      <c r="Q147" s="91">
        <f t="shared" si="21"/>
        <v>133</v>
      </c>
      <c r="R147" s="93">
        <f t="shared" si="22"/>
        <v>54313</v>
      </c>
      <c r="S147" s="93">
        <f t="shared" si="23"/>
        <v>26506.45660110861</v>
      </c>
      <c r="T147" s="93">
        <f t="shared" si="24"/>
        <v>26506.45660110861</v>
      </c>
      <c r="U147" s="93">
        <f t="shared" si="25"/>
        <v>3395837.3463393701</v>
      </c>
    </row>
    <row r="148" spans="1:21">
      <c r="A148" s="91">
        <v>135</v>
      </c>
      <c r="B148" s="99">
        <v>4041083.7162305568</v>
      </c>
      <c r="D148" s="88">
        <v>135</v>
      </c>
      <c r="E148" s="96">
        <f t="shared" si="28"/>
        <v>54313</v>
      </c>
      <c r="F148" s="90">
        <f t="shared" si="20"/>
        <v>27374.063638824318</v>
      </c>
      <c r="G148" s="89">
        <f t="shared" si="26"/>
        <v>26938.936361175682</v>
      </c>
      <c r="H148" s="89">
        <f t="shared" si="27"/>
        <v>3342176.5884172022</v>
      </c>
      <c r="O148">
        <f t="shared" si="29"/>
        <v>8.1250000000000003E-3</v>
      </c>
      <c r="P148">
        <f t="shared" si="29"/>
        <v>300</v>
      </c>
      <c r="Q148" s="91">
        <f t="shared" si="21"/>
        <v>134</v>
      </c>
      <c r="R148" s="93">
        <f t="shared" si="22"/>
        <v>54313</v>
      </c>
      <c r="S148" s="93">
        <f t="shared" si="23"/>
        <v>26721.821560992616</v>
      </c>
      <c r="T148" s="93">
        <f t="shared" si="24"/>
        <v>26721.821560992616</v>
      </c>
      <c r="U148" s="93">
        <f t="shared" si="25"/>
        <v>3369115.5247783777</v>
      </c>
    </row>
    <row r="149" spans="1:21">
      <c r="A149" s="91">
        <v>136</v>
      </c>
      <c r="B149" s="99">
        <v>4029360.6503817667</v>
      </c>
      <c r="D149" s="88">
        <v>136</v>
      </c>
      <c r="E149" s="96">
        <f t="shared" si="28"/>
        <v>54313</v>
      </c>
      <c r="F149" s="90">
        <f t="shared" si="20"/>
        <v>27155.184780889769</v>
      </c>
      <c r="G149" s="89">
        <f t="shared" si="26"/>
        <v>27157.815219110231</v>
      </c>
      <c r="H149" s="89">
        <f t="shared" si="27"/>
        <v>3315018.7731980919</v>
      </c>
      <c r="O149">
        <f t="shared" si="29"/>
        <v>8.1250000000000003E-3</v>
      </c>
      <c r="P149">
        <f t="shared" si="29"/>
        <v>300</v>
      </c>
      <c r="Q149" s="91">
        <f t="shared" si="21"/>
        <v>135</v>
      </c>
      <c r="R149" s="93">
        <f t="shared" si="22"/>
        <v>54313</v>
      </c>
      <c r="S149" s="93">
        <f t="shared" si="23"/>
        <v>26938.936361175682</v>
      </c>
      <c r="T149" s="93">
        <f t="shared" si="24"/>
        <v>26938.936361175682</v>
      </c>
      <c r="U149" s="93">
        <f t="shared" si="25"/>
        <v>3342176.5884172022</v>
      </c>
    </row>
    <row r="150" spans="1:21">
      <c r="A150" s="91">
        <v>137</v>
      </c>
      <c r="B150" s="93">
        <v>4017542.3346229549</v>
      </c>
      <c r="D150" s="88">
        <v>137</v>
      </c>
      <c r="E150" s="96">
        <f t="shared" si="28"/>
        <v>54313</v>
      </c>
      <c r="F150" s="90">
        <f t="shared" si="20"/>
        <v>26934.527532234497</v>
      </c>
      <c r="G150" s="89">
        <f t="shared" si="26"/>
        <v>27378.472467765503</v>
      </c>
      <c r="H150" s="89">
        <f t="shared" si="27"/>
        <v>3287640.3007303262</v>
      </c>
      <c r="O150">
        <f t="shared" si="29"/>
        <v>8.1250000000000003E-3</v>
      </c>
      <c r="P150">
        <f t="shared" si="29"/>
        <v>300</v>
      </c>
      <c r="Q150" s="91">
        <f t="shared" si="21"/>
        <v>136</v>
      </c>
      <c r="R150" s="93">
        <f t="shared" si="22"/>
        <v>54313</v>
      </c>
      <c r="S150" s="93">
        <f t="shared" si="23"/>
        <v>27157.815219110231</v>
      </c>
      <c r="T150" s="93">
        <f t="shared" si="24"/>
        <v>27157.815219110231</v>
      </c>
      <c r="U150" s="93">
        <f t="shared" si="25"/>
        <v>3315018.7731980919</v>
      </c>
    </row>
    <row r="151" spans="1:21">
      <c r="A151" s="91">
        <v>138</v>
      </c>
      <c r="B151" s="93">
        <v>4005627.995048603</v>
      </c>
      <c r="D151" s="88">
        <v>138</v>
      </c>
      <c r="E151" s="96">
        <f t="shared" si="28"/>
        <v>54313</v>
      </c>
      <c r="F151" s="90">
        <f t="shared" si="20"/>
        <v>26712.0774434339</v>
      </c>
      <c r="G151" s="89">
        <f t="shared" si="26"/>
        <v>27600.9225565661</v>
      </c>
      <c r="H151" s="89">
        <f t="shared" si="27"/>
        <v>3260039.3781737601</v>
      </c>
      <c r="O151">
        <f t="shared" si="29"/>
        <v>8.1250000000000003E-3</v>
      </c>
      <c r="P151">
        <f t="shared" si="29"/>
        <v>300</v>
      </c>
      <c r="Q151" s="91">
        <f t="shared" si="21"/>
        <v>137</v>
      </c>
      <c r="R151" s="93">
        <f t="shared" si="22"/>
        <v>54313</v>
      </c>
      <c r="S151" s="93">
        <f t="shared" si="23"/>
        <v>27378.472467765503</v>
      </c>
      <c r="T151" s="93">
        <f t="shared" si="24"/>
        <v>27378.472467765503</v>
      </c>
      <c r="U151" s="93">
        <f t="shared" si="25"/>
        <v>3287640.3007303262</v>
      </c>
    </row>
    <row r="152" spans="1:21">
      <c r="A152" s="91">
        <v>139</v>
      </c>
      <c r="B152" s="93">
        <v>3993616.8514652094</v>
      </c>
      <c r="D152" s="88">
        <v>139</v>
      </c>
      <c r="E152" s="96">
        <f t="shared" si="28"/>
        <v>54313</v>
      </c>
      <c r="F152" s="90">
        <f t="shared" si="20"/>
        <v>26487.819947661803</v>
      </c>
      <c r="G152" s="89">
        <f t="shared" si="26"/>
        <v>27825.180052338197</v>
      </c>
      <c r="H152" s="89">
        <f t="shared" si="27"/>
        <v>3232214.198121422</v>
      </c>
      <c r="O152">
        <f t="shared" si="29"/>
        <v>8.1250000000000003E-3</v>
      </c>
      <c r="P152">
        <f t="shared" si="29"/>
        <v>300</v>
      </c>
      <c r="Q152" s="91">
        <f t="shared" si="21"/>
        <v>138</v>
      </c>
      <c r="R152" s="93">
        <f t="shared" si="22"/>
        <v>54313</v>
      </c>
      <c r="S152" s="93">
        <f t="shared" si="23"/>
        <v>27600.9225565661</v>
      </c>
      <c r="T152" s="93">
        <f t="shared" si="24"/>
        <v>27600.9225565661</v>
      </c>
      <c r="U152" s="93">
        <f t="shared" si="25"/>
        <v>3260039.3781737601</v>
      </c>
    </row>
    <row r="153" spans="1:21">
      <c r="A153" s="91">
        <v>140</v>
      </c>
      <c r="B153" s="93">
        <v>3981508.1173402006</v>
      </c>
      <c r="D153" s="88">
        <v>140</v>
      </c>
      <c r="E153" s="89">
        <v>44557</v>
      </c>
      <c r="F153" s="90">
        <f t="shared" si="20"/>
        <v>26261.740359736556</v>
      </c>
      <c r="G153" s="89">
        <f t="shared" si="26"/>
        <v>18295.259640263444</v>
      </c>
      <c r="H153" s="89">
        <f t="shared" si="27"/>
        <v>3213918.9384811586</v>
      </c>
      <c r="O153">
        <f t="shared" si="29"/>
        <v>8.1250000000000003E-3</v>
      </c>
      <c r="P153">
        <f t="shared" si="29"/>
        <v>300</v>
      </c>
      <c r="Q153" s="91">
        <f t="shared" si="21"/>
        <v>139</v>
      </c>
      <c r="R153" s="93">
        <f t="shared" si="22"/>
        <v>54313</v>
      </c>
      <c r="S153" s="93">
        <f t="shared" si="23"/>
        <v>27825.180052338197</v>
      </c>
      <c r="T153" s="93">
        <f t="shared" si="24"/>
        <v>27825.180052338197</v>
      </c>
      <c r="U153" s="93">
        <f t="shared" si="25"/>
        <v>3232214.198121422</v>
      </c>
    </row>
    <row r="154" spans="1:21">
      <c r="A154" s="91">
        <v>141</v>
      </c>
      <c r="B154" s="93">
        <v>3969300.999750426</v>
      </c>
      <c r="D154" s="88">
        <v>141</v>
      </c>
      <c r="E154" s="89">
        <f t="shared" si="28"/>
        <v>44557</v>
      </c>
      <c r="F154" s="90">
        <f t="shared" si="20"/>
        <v>26113.091375159413</v>
      </c>
      <c r="G154" s="89">
        <f t="shared" si="26"/>
        <v>18443.908624840587</v>
      </c>
      <c r="H154" s="89">
        <f t="shared" si="27"/>
        <v>3195475.0298563181</v>
      </c>
      <c r="O154">
        <f t="shared" si="29"/>
        <v>8.1250000000000003E-3</v>
      </c>
      <c r="P154">
        <f t="shared" si="29"/>
        <v>300</v>
      </c>
      <c r="Q154" s="91">
        <f t="shared" si="21"/>
        <v>140</v>
      </c>
      <c r="R154" s="93">
        <f t="shared" si="22"/>
        <v>44557</v>
      </c>
      <c r="S154" s="93">
        <f t="shared" si="23"/>
        <v>18295.259640263444</v>
      </c>
      <c r="T154" s="93">
        <f t="shared" si="24"/>
        <v>18295.259640263444</v>
      </c>
      <c r="U154" s="93">
        <f t="shared" si="25"/>
        <v>3213918.9384811586</v>
      </c>
    </row>
    <row r="155" spans="1:21">
      <c r="A155" s="91">
        <v>142</v>
      </c>
      <c r="B155" s="93">
        <v>3956994.6993302349</v>
      </c>
      <c r="D155" s="88">
        <v>142</v>
      </c>
      <c r="E155" s="89">
        <f t="shared" si="28"/>
        <v>44557</v>
      </c>
      <c r="F155" s="90">
        <f t="shared" si="20"/>
        <v>25963.234617582584</v>
      </c>
      <c r="G155" s="89">
        <f t="shared" si="26"/>
        <v>18593.765382417416</v>
      </c>
      <c r="H155" s="89">
        <f t="shared" si="27"/>
        <v>3176881.2644739007</v>
      </c>
      <c r="O155">
        <f t="shared" si="29"/>
        <v>8.1250000000000003E-3</v>
      </c>
      <c r="P155">
        <f t="shared" si="29"/>
        <v>300</v>
      </c>
      <c r="Q155" s="91">
        <f t="shared" si="21"/>
        <v>141</v>
      </c>
      <c r="R155" s="93">
        <f t="shared" si="22"/>
        <v>44557</v>
      </c>
      <c r="S155" s="93">
        <f t="shared" si="23"/>
        <v>18443.908624840587</v>
      </c>
      <c r="T155" s="93">
        <f t="shared" si="24"/>
        <v>18443.908624840587</v>
      </c>
      <c r="U155" s="93">
        <f t="shared" si="25"/>
        <v>3195475.0298563181</v>
      </c>
    </row>
    <row r="156" spans="1:21">
      <c r="A156" s="91">
        <v>143</v>
      </c>
      <c r="B156" s="93">
        <v>3944588.4102191296</v>
      </c>
      <c r="D156" s="88">
        <v>143</v>
      </c>
      <c r="E156" s="89">
        <f t="shared" si="28"/>
        <v>44557</v>
      </c>
      <c r="F156" s="90">
        <f t="shared" si="20"/>
        <v>25812.160273850444</v>
      </c>
      <c r="G156" s="89">
        <f t="shared" si="26"/>
        <v>18744.839726149556</v>
      </c>
      <c r="H156" s="89">
        <f t="shared" si="27"/>
        <v>3158136.4247477511</v>
      </c>
      <c r="O156">
        <f t="shared" si="29"/>
        <v>8.1250000000000003E-3</v>
      </c>
      <c r="P156">
        <f t="shared" si="29"/>
        <v>300</v>
      </c>
      <c r="Q156" s="91">
        <f t="shared" si="21"/>
        <v>142</v>
      </c>
      <c r="R156" s="93">
        <f t="shared" si="22"/>
        <v>44557</v>
      </c>
      <c r="S156" s="93">
        <f t="shared" si="23"/>
        <v>18593.765382417416</v>
      </c>
      <c r="T156" s="93">
        <f t="shared" si="24"/>
        <v>18593.765382417416</v>
      </c>
      <c r="U156" s="93">
        <f t="shared" si="25"/>
        <v>3176881.2644739007</v>
      </c>
    </row>
    <row r="157" spans="1:21">
      <c r="A157" s="91">
        <v>144</v>
      </c>
      <c r="B157" s="93">
        <v>3932081.3200089964</v>
      </c>
      <c r="D157" s="88">
        <v>144</v>
      </c>
      <c r="E157" s="89">
        <f t="shared" si="28"/>
        <v>44557</v>
      </c>
      <c r="F157" s="90">
        <f t="shared" si="20"/>
        <v>25659.858451075477</v>
      </c>
      <c r="G157" s="89">
        <f t="shared" si="26"/>
        <v>18897.141548924523</v>
      </c>
      <c r="H157" s="89">
        <f t="shared" si="27"/>
        <v>3139239.2831988265</v>
      </c>
      <c r="O157">
        <f t="shared" si="29"/>
        <v>8.1250000000000003E-3</v>
      </c>
      <c r="P157">
        <f t="shared" si="29"/>
        <v>300</v>
      </c>
      <c r="Q157" s="91">
        <f t="shared" si="21"/>
        <v>143</v>
      </c>
      <c r="R157" s="93">
        <f t="shared" si="22"/>
        <v>44557</v>
      </c>
      <c r="S157" s="93">
        <f t="shared" si="23"/>
        <v>18744.839726149556</v>
      </c>
      <c r="T157" s="93">
        <f t="shared" si="24"/>
        <v>18744.839726149556</v>
      </c>
      <c r="U157" s="93">
        <f t="shared" si="25"/>
        <v>3158136.4247477511</v>
      </c>
    </row>
    <row r="158" spans="1:21">
      <c r="A158" s="91">
        <v>145</v>
      </c>
      <c r="B158" s="93">
        <v>3919472.609690906</v>
      </c>
      <c r="D158" s="88">
        <v>145</v>
      </c>
      <c r="E158" s="89">
        <f t="shared" si="28"/>
        <v>44557</v>
      </c>
      <c r="F158" s="90">
        <f t="shared" si="20"/>
        <v>25506.319175990466</v>
      </c>
      <c r="G158" s="89">
        <f t="shared" si="26"/>
        <v>19050.680824009534</v>
      </c>
      <c r="H158" s="89">
        <f t="shared" si="27"/>
        <v>3120188.6023748168</v>
      </c>
      <c r="O158">
        <f t="shared" si="29"/>
        <v>8.1250000000000003E-3</v>
      </c>
      <c r="P158">
        <f t="shared" si="29"/>
        <v>300</v>
      </c>
      <c r="Q158" s="91">
        <f t="shared" si="21"/>
        <v>144</v>
      </c>
      <c r="R158" s="93">
        <f t="shared" si="22"/>
        <v>44557</v>
      </c>
      <c r="S158" s="93">
        <f t="shared" si="23"/>
        <v>18897.141548924523</v>
      </c>
      <c r="T158" s="93">
        <f t="shared" si="24"/>
        <v>18897.141548924523</v>
      </c>
      <c r="U158" s="93">
        <f t="shared" si="25"/>
        <v>3139239.2831988265</v>
      </c>
    </row>
    <row r="159" spans="1:21">
      <c r="A159" s="91">
        <v>146</v>
      </c>
      <c r="B159" s="93">
        <v>3906761.4536014809</v>
      </c>
      <c r="D159" s="88">
        <v>146</v>
      </c>
      <c r="E159" s="89">
        <f t="shared" si="28"/>
        <v>44557</v>
      </c>
      <c r="F159" s="90">
        <f t="shared" si="20"/>
        <v>25351.532394295387</v>
      </c>
      <c r="G159" s="89">
        <f t="shared" si="26"/>
        <v>19205.467605704613</v>
      </c>
      <c r="H159" s="89">
        <f t="shared" si="27"/>
        <v>3100983.1347691123</v>
      </c>
      <c r="O159">
        <f t="shared" si="29"/>
        <v>8.1250000000000003E-3</v>
      </c>
      <c r="P159">
        <f t="shared" si="29"/>
        <v>300</v>
      </c>
      <c r="Q159" s="91">
        <f t="shared" si="21"/>
        <v>145</v>
      </c>
      <c r="R159" s="93">
        <f t="shared" si="22"/>
        <v>44557</v>
      </c>
      <c r="S159" s="93">
        <f t="shared" si="23"/>
        <v>19050.680824009534</v>
      </c>
      <c r="T159" s="93">
        <f t="shared" si="24"/>
        <v>19050.680824009534</v>
      </c>
      <c r="U159" s="93">
        <f t="shared" si="25"/>
        <v>3120188.6023748168</v>
      </c>
    </row>
    <row r="160" spans="1:21">
      <c r="A160" s="91">
        <v>147</v>
      </c>
      <c r="B160" s="93">
        <v>3893947.0193688292</v>
      </c>
      <c r="D160" s="88">
        <v>147</v>
      </c>
      <c r="E160" s="89">
        <f t="shared" si="28"/>
        <v>44557</v>
      </c>
      <c r="F160" s="90">
        <f t="shared" si="20"/>
        <v>25195.487969999038</v>
      </c>
      <c r="G160" s="89">
        <f t="shared" si="26"/>
        <v>19361.512030000962</v>
      </c>
      <c r="H160" s="89">
        <f t="shared" si="27"/>
        <v>3081621.6227391115</v>
      </c>
      <c r="O160">
        <f t="shared" si="29"/>
        <v>8.1250000000000003E-3</v>
      </c>
      <c r="P160">
        <f t="shared" si="29"/>
        <v>300</v>
      </c>
      <c r="Q160" s="91">
        <f t="shared" si="21"/>
        <v>146</v>
      </c>
      <c r="R160" s="93">
        <f t="shared" si="22"/>
        <v>44557</v>
      </c>
      <c r="S160" s="93">
        <f t="shared" si="23"/>
        <v>19205.467605704613</v>
      </c>
      <c r="T160" s="93">
        <f t="shared" si="24"/>
        <v>19205.467605704613</v>
      </c>
      <c r="U160" s="93">
        <f t="shared" si="25"/>
        <v>3100983.1347691123</v>
      </c>
    </row>
    <row r="161" spans="1:21">
      <c r="A161" s="91">
        <v>148</v>
      </c>
      <c r="B161" s="93">
        <v>3881028.4678580374</v>
      </c>
      <c r="D161" s="88">
        <v>148</v>
      </c>
      <c r="E161" s="89">
        <f t="shared" si="28"/>
        <v>44557</v>
      </c>
      <c r="F161" s="90">
        <f t="shared" si="20"/>
        <v>25038.175684755282</v>
      </c>
      <c r="G161" s="89">
        <f t="shared" si="26"/>
        <v>19518.824315244718</v>
      </c>
      <c r="H161" s="89">
        <f t="shared" si="27"/>
        <v>3062102.7984238667</v>
      </c>
      <c r="O161">
        <f t="shared" si="29"/>
        <v>8.1250000000000003E-3</v>
      </c>
      <c r="P161">
        <f t="shared" si="29"/>
        <v>300</v>
      </c>
      <c r="Q161" s="91">
        <f t="shared" si="21"/>
        <v>147</v>
      </c>
      <c r="R161" s="93">
        <f t="shared" si="22"/>
        <v>44557</v>
      </c>
      <c r="S161" s="93">
        <f t="shared" si="23"/>
        <v>19361.512030000962</v>
      </c>
      <c r="T161" s="93">
        <f t="shared" si="24"/>
        <v>19361.512030000962</v>
      </c>
      <c r="U161" s="93">
        <f t="shared" si="25"/>
        <v>3081621.6227391115</v>
      </c>
    </row>
    <row r="162" spans="1:21">
      <c r="A162" s="91">
        <v>149</v>
      </c>
      <c r="B162" s="93">
        <v>3868004.9531162204</v>
      </c>
      <c r="D162" s="88">
        <v>149</v>
      </c>
      <c r="E162" s="89">
        <f t="shared" si="28"/>
        <v>44557</v>
      </c>
      <c r="F162" s="90">
        <f t="shared" si="20"/>
        <v>24879.585237193918</v>
      </c>
      <c r="G162" s="89">
        <f t="shared" si="26"/>
        <v>19677.414762806082</v>
      </c>
      <c r="H162" s="89">
        <f t="shared" si="27"/>
        <v>3042425.3836610606</v>
      </c>
      <c r="O162">
        <f t="shared" si="29"/>
        <v>8.1250000000000003E-3</v>
      </c>
      <c r="P162">
        <f t="shared" si="29"/>
        <v>300</v>
      </c>
      <c r="Q162" s="91">
        <f t="shared" si="21"/>
        <v>148</v>
      </c>
      <c r="R162" s="93">
        <f t="shared" si="22"/>
        <v>44557</v>
      </c>
      <c r="S162" s="93">
        <f t="shared" si="23"/>
        <v>19518.824315244718</v>
      </c>
      <c r="T162" s="93">
        <f t="shared" si="24"/>
        <v>19518.824315244718</v>
      </c>
      <c r="U162" s="93">
        <f t="shared" si="25"/>
        <v>3062102.7984238667</v>
      </c>
    </row>
    <row r="163" spans="1:21">
      <c r="A163" s="91">
        <v>150</v>
      </c>
      <c r="B163" s="93">
        <v>3854875.622317126</v>
      </c>
      <c r="D163" s="88">
        <v>150</v>
      </c>
      <c r="E163" s="89">
        <f t="shared" si="28"/>
        <v>44557</v>
      </c>
      <c r="F163" s="90">
        <f t="shared" si="20"/>
        <v>24719.706242246117</v>
      </c>
      <c r="G163" s="89">
        <f t="shared" si="26"/>
        <v>19837.293757753883</v>
      </c>
      <c r="H163" s="89">
        <f t="shared" si="27"/>
        <v>3022588.0899033067</v>
      </c>
      <c r="O163">
        <f t="shared" si="29"/>
        <v>8.1250000000000003E-3</v>
      </c>
      <c r="P163">
        <f t="shared" si="29"/>
        <v>300</v>
      </c>
      <c r="Q163" s="91">
        <f t="shared" si="21"/>
        <v>149</v>
      </c>
      <c r="R163" s="93">
        <f t="shared" si="22"/>
        <v>44557</v>
      </c>
      <c r="S163" s="93">
        <f t="shared" si="23"/>
        <v>19677.414762806082</v>
      </c>
      <c r="T163" s="93">
        <f t="shared" si="24"/>
        <v>19677.414762806082</v>
      </c>
      <c r="U163" s="93">
        <f t="shared" si="25"/>
        <v>3042425.3836610606</v>
      </c>
    </row>
    <row r="164" spans="1:21">
      <c r="A164" s="91">
        <v>151</v>
      </c>
      <c r="B164" s="99">
        <v>3841639.6157052889</v>
      </c>
      <c r="D164" s="88">
        <v>151</v>
      </c>
      <c r="E164" s="89">
        <f t="shared" si="28"/>
        <v>44557</v>
      </c>
      <c r="F164" s="90">
        <f t="shared" si="20"/>
        <v>24558.528230464366</v>
      </c>
      <c r="G164" s="89">
        <f t="shared" si="26"/>
        <v>19998.471769535634</v>
      </c>
      <c r="H164" s="89">
        <f t="shared" si="27"/>
        <v>3002589.6181337712</v>
      </c>
      <c r="O164">
        <f t="shared" si="29"/>
        <v>8.1250000000000003E-3</v>
      </c>
      <c r="P164">
        <f t="shared" si="29"/>
        <v>300</v>
      </c>
      <c r="Q164" s="91">
        <f t="shared" si="21"/>
        <v>150</v>
      </c>
      <c r="R164" s="93">
        <f t="shared" si="22"/>
        <v>44557</v>
      </c>
      <c r="S164" s="93">
        <f t="shared" si="23"/>
        <v>19837.293757753883</v>
      </c>
      <c r="T164" s="93">
        <f t="shared" si="24"/>
        <v>19837.293757753883</v>
      </c>
      <c r="U164" s="93">
        <f t="shared" si="25"/>
        <v>3022588.0899033067</v>
      </c>
    </row>
    <row r="165" spans="1:21">
      <c r="A165" s="91">
        <v>152</v>
      </c>
      <c r="B165" s="99">
        <v>3828296.0665397309</v>
      </c>
      <c r="D165" s="88">
        <v>152</v>
      </c>
      <c r="E165" s="89">
        <f t="shared" si="28"/>
        <v>44557</v>
      </c>
      <c r="F165" s="90">
        <f t="shared" si="20"/>
        <v>24396.040647336893</v>
      </c>
      <c r="G165" s="89">
        <f t="shared" si="26"/>
        <v>20160.959352663107</v>
      </c>
      <c r="H165" s="89">
        <f t="shared" si="27"/>
        <v>2982428.658781108</v>
      </c>
      <c r="O165">
        <f t="shared" si="29"/>
        <v>8.1250000000000003E-3</v>
      </c>
      <c r="P165">
        <f t="shared" si="29"/>
        <v>300</v>
      </c>
      <c r="Q165" s="91">
        <f t="shared" si="21"/>
        <v>151</v>
      </c>
      <c r="R165" s="93">
        <f t="shared" si="22"/>
        <v>44557</v>
      </c>
      <c r="S165" s="93">
        <f t="shared" si="23"/>
        <v>19998.471769535634</v>
      </c>
      <c r="T165" s="93">
        <f t="shared" si="24"/>
        <v>19998.471769535634</v>
      </c>
      <c r="U165" s="93">
        <f t="shared" si="25"/>
        <v>3002589.6181337712</v>
      </c>
    </row>
    <row r="166" spans="1:21">
      <c r="A166" s="91">
        <v>153</v>
      </c>
      <c r="B166" s="99">
        <v>3814844.1010372024</v>
      </c>
      <c r="D166" s="88">
        <v>153</v>
      </c>
      <c r="E166" s="89">
        <f t="shared" si="28"/>
        <v>44557</v>
      </c>
      <c r="F166" s="90">
        <f t="shared" si="20"/>
        <v>24232.232852596502</v>
      </c>
      <c r="G166" s="89">
        <f t="shared" si="26"/>
        <v>20324.767147403498</v>
      </c>
      <c r="H166" s="89">
        <f t="shared" si="27"/>
        <v>2962103.8916337043</v>
      </c>
      <c r="O166">
        <f t="shared" si="29"/>
        <v>8.1250000000000003E-3</v>
      </c>
      <c r="P166">
        <f t="shared" si="29"/>
        <v>300</v>
      </c>
      <c r="Q166" s="91">
        <f t="shared" si="21"/>
        <v>152</v>
      </c>
      <c r="R166" s="93">
        <f t="shared" si="22"/>
        <v>44557</v>
      </c>
      <c r="S166" s="93">
        <f t="shared" si="23"/>
        <v>20160.959352663107</v>
      </c>
      <c r="T166" s="93">
        <f t="shared" si="24"/>
        <v>20160.959352663107</v>
      </c>
      <c r="U166" s="93">
        <f t="shared" si="25"/>
        <v>2982428.658781108</v>
      </c>
    </row>
    <row r="167" spans="1:21">
      <c r="A167" s="91">
        <v>154</v>
      </c>
      <c r="B167" s="99">
        <v>3801282.8383149663</v>
      </c>
      <c r="D167" s="88">
        <v>154</v>
      </c>
      <c r="E167" s="89">
        <f t="shared" si="28"/>
        <v>44557</v>
      </c>
      <c r="F167" s="90">
        <f t="shared" si="20"/>
        <v>24067.094119523848</v>
      </c>
      <c r="G167" s="89">
        <f t="shared" si="26"/>
        <v>20489.905880476152</v>
      </c>
      <c r="H167" s="89">
        <f t="shared" si="27"/>
        <v>2941613.985753228</v>
      </c>
      <c r="O167">
        <f t="shared" si="29"/>
        <v>8.1250000000000003E-3</v>
      </c>
      <c r="P167">
        <f t="shared" si="29"/>
        <v>300</v>
      </c>
      <c r="Q167" s="91">
        <f t="shared" si="21"/>
        <v>153</v>
      </c>
      <c r="R167" s="93">
        <f t="shared" si="22"/>
        <v>44557</v>
      </c>
      <c r="S167" s="93">
        <f t="shared" si="23"/>
        <v>20324.767147403498</v>
      </c>
      <c r="T167" s="93">
        <f t="shared" si="24"/>
        <v>20324.767147403498</v>
      </c>
      <c r="U167" s="93">
        <f t="shared" si="25"/>
        <v>2962103.8916337043</v>
      </c>
    </row>
    <row r="168" spans="1:21">
      <c r="A168" s="91">
        <v>155</v>
      </c>
      <c r="B168" s="99">
        <v>3787611.3903331119</v>
      </c>
      <c r="D168" s="88">
        <v>155</v>
      </c>
      <c r="E168" s="89">
        <f t="shared" si="28"/>
        <v>44557</v>
      </c>
      <c r="F168" s="90">
        <f t="shared" si="20"/>
        <v>23900.613634244979</v>
      </c>
      <c r="G168" s="89">
        <f t="shared" si="26"/>
        <v>20656.386365755021</v>
      </c>
      <c r="H168" s="89">
        <f t="shared" si="27"/>
        <v>2920957.599387473</v>
      </c>
      <c r="O168">
        <f t="shared" si="29"/>
        <v>8.1250000000000003E-3</v>
      </c>
      <c r="P168">
        <f t="shared" si="29"/>
        <v>300</v>
      </c>
      <c r="Q168" s="91">
        <f t="shared" si="21"/>
        <v>154</v>
      </c>
      <c r="R168" s="93">
        <f t="shared" si="22"/>
        <v>44557</v>
      </c>
      <c r="S168" s="93">
        <f t="shared" si="23"/>
        <v>20489.905880476152</v>
      </c>
      <c r="T168" s="93">
        <f t="shared" si="24"/>
        <v>20489.905880476152</v>
      </c>
      <c r="U168" s="93">
        <f t="shared" si="25"/>
        <v>2941613.985753228</v>
      </c>
    </row>
    <row r="169" spans="1:21">
      <c r="A169" s="91">
        <v>156</v>
      </c>
      <c r="B169" s="99">
        <v>3773828.861836405</v>
      </c>
      <c r="D169" s="88">
        <v>156</v>
      </c>
      <c r="E169" s="89">
        <f t="shared" si="28"/>
        <v>44557</v>
      </c>
      <c r="F169" s="90">
        <f t="shared" si="20"/>
        <v>23732.78049502322</v>
      </c>
      <c r="G169" s="89">
        <f t="shared" si="26"/>
        <v>20824.21950497678</v>
      </c>
      <c r="H169" s="89">
        <f t="shared" si="27"/>
        <v>2900133.3798824963</v>
      </c>
      <c r="O169">
        <f t="shared" si="29"/>
        <v>8.1250000000000003E-3</v>
      </c>
      <c r="P169">
        <f t="shared" si="29"/>
        <v>300</v>
      </c>
      <c r="Q169" s="91">
        <f t="shared" si="21"/>
        <v>155</v>
      </c>
      <c r="R169" s="93">
        <f t="shared" si="22"/>
        <v>44557</v>
      </c>
      <c r="S169" s="93">
        <f t="shared" si="23"/>
        <v>20656.386365755021</v>
      </c>
      <c r="T169" s="93">
        <f t="shared" si="24"/>
        <v>20656.386365755021</v>
      </c>
      <c r="U169" s="93">
        <f t="shared" si="25"/>
        <v>2920957.599387473</v>
      </c>
    </row>
    <row r="170" spans="1:21">
      <c r="A170" s="91">
        <v>157</v>
      </c>
      <c r="B170" s="99">
        <v>3759934.3502956624</v>
      </c>
      <c r="D170" s="88">
        <v>157</v>
      </c>
      <c r="E170" s="89">
        <f t="shared" si="28"/>
        <v>44557</v>
      </c>
      <c r="F170" s="90">
        <f t="shared" si="20"/>
        <v>23563.583711545285</v>
      </c>
      <c r="G170" s="89">
        <f t="shared" si="26"/>
        <v>20993.416288454715</v>
      </c>
      <c r="H170" s="89">
        <f t="shared" si="27"/>
        <v>2879139.9635940418</v>
      </c>
      <c r="O170">
        <f t="shared" si="29"/>
        <v>8.1250000000000003E-3</v>
      </c>
      <c r="P170">
        <f t="shared" si="29"/>
        <v>300</v>
      </c>
      <c r="Q170" s="91">
        <f t="shared" si="21"/>
        <v>156</v>
      </c>
      <c r="R170" s="93">
        <f t="shared" si="22"/>
        <v>44557</v>
      </c>
      <c r="S170" s="93">
        <f t="shared" si="23"/>
        <v>20824.21950497678</v>
      </c>
      <c r="T170" s="93">
        <f t="shared" si="24"/>
        <v>20824.21950497678</v>
      </c>
      <c r="U170" s="93">
        <f t="shared" si="25"/>
        <v>2900133.3798824963</v>
      </c>
    </row>
    <row r="171" spans="1:21">
      <c r="A171" s="91">
        <v>158</v>
      </c>
      <c r="B171" s="99">
        <v>3745926.9458486512</v>
      </c>
      <c r="D171" s="88">
        <v>158</v>
      </c>
      <c r="E171" s="89">
        <f t="shared" si="28"/>
        <v>44557</v>
      </c>
      <c r="F171" s="90">
        <f t="shared" si="20"/>
        <v>23393.01220420159</v>
      </c>
      <c r="G171" s="89">
        <f t="shared" si="26"/>
        <v>21163.98779579841</v>
      </c>
      <c r="H171" s="89">
        <f t="shared" si="27"/>
        <v>2857975.9757982432</v>
      </c>
      <c r="O171">
        <f t="shared" si="29"/>
        <v>8.1250000000000003E-3</v>
      </c>
      <c r="P171">
        <f t="shared" si="29"/>
        <v>300</v>
      </c>
      <c r="Q171" s="91">
        <f t="shared" si="21"/>
        <v>157</v>
      </c>
      <c r="R171" s="93">
        <f t="shared" si="22"/>
        <v>44557</v>
      </c>
      <c r="S171" s="93">
        <f t="shared" si="23"/>
        <v>20993.416288454715</v>
      </c>
      <c r="T171" s="93">
        <f t="shared" si="24"/>
        <v>20993.416288454715</v>
      </c>
      <c r="U171" s="93">
        <f t="shared" si="25"/>
        <v>2879139.9635940418</v>
      </c>
    </row>
    <row r="172" spans="1:21">
      <c r="A172" s="91">
        <v>159</v>
      </c>
      <c r="B172" s="99">
        <v>3731805.7312405081</v>
      </c>
      <c r="D172" s="88">
        <v>159</v>
      </c>
      <c r="E172" s="89">
        <f t="shared" si="28"/>
        <v>44557</v>
      </c>
      <c r="F172" s="90">
        <f t="shared" si="20"/>
        <v>23221.054803360727</v>
      </c>
      <c r="G172" s="89">
        <f t="shared" si="26"/>
        <v>21335.945196639273</v>
      </c>
      <c r="H172" s="89">
        <f t="shared" si="27"/>
        <v>2836640.0306016039</v>
      </c>
      <c r="O172">
        <f t="shared" si="29"/>
        <v>8.1250000000000003E-3</v>
      </c>
      <c r="P172">
        <f t="shared" si="29"/>
        <v>300</v>
      </c>
      <c r="Q172" s="91">
        <f t="shared" si="21"/>
        <v>158</v>
      </c>
      <c r="R172" s="93">
        <f t="shared" si="22"/>
        <v>44557</v>
      </c>
      <c r="S172" s="93">
        <f t="shared" si="23"/>
        <v>21163.98779579841</v>
      </c>
      <c r="T172" s="93">
        <f t="shared" si="24"/>
        <v>21163.98779579841</v>
      </c>
      <c r="U172" s="93">
        <f t="shared" si="25"/>
        <v>2857975.9757982432</v>
      </c>
    </row>
    <row r="173" spans="1:21">
      <c r="A173" s="91">
        <v>160</v>
      </c>
      <c r="B173" s="99">
        <v>3717569.7817636738</v>
      </c>
      <c r="D173" s="88">
        <v>160</v>
      </c>
      <c r="E173" s="89">
        <f t="shared" si="28"/>
        <v>44557</v>
      </c>
      <c r="F173" s="90">
        <f t="shared" si="20"/>
        <v>23047.700248638033</v>
      </c>
      <c r="G173" s="89">
        <f t="shared" si="26"/>
        <v>21509.299751361967</v>
      </c>
      <c r="H173" s="89">
        <f t="shared" si="27"/>
        <v>2815130.7308502421</v>
      </c>
      <c r="O173">
        <f t="shared" si="29"/>
        <v>8.1250000000000003E-3</v>
      </c>
      <c r="P173">
        <f t="shared" si="29"/>
        <v>300</v>
      </c>
      <c r="Q173" s="91">
        <f t="shared" si="21"/>
        <v>159</v>
      </c>
      <c r="R173" s="93">
        <f t="shared" si="22"/>
        <v>44557</v>
      </c>
      <c r="S173" s="93">
        <f t="shared" si="23"/>
        <v>21335.945196639273</v>
      </c>
      <c r="T173" s="93">
        <f t="shared" si="24"/>
        <v>21335.945196639273</v>
      </c>
      <c r="U173" s="93">
        <f t="shared" si="25"/>
        <v>2836640.0306016039</v>
      </c>
    </row>
    <row r="174" spans="1:21">
      <c r="A174" s="91">
        <v>161</v>
      </c>
      <c r="B174" s="99">
        <v>3703218.1651973398</v>
      </c>
      <c r="D174" s="88">
        <v>161</v>
      </c>
      <c r="E174" s="96">
        <v>67313</v>
      </c>
      <c r="F174" s="90">
        <f t="shared" si="20"/>
        <v>22872.937188158219</v>
      </c>
      <c r="G174" s="89">
        <f t="shared" si="26"/>
        <v>44440.062811841781</v>
      </c>
      <c r="H174" s="89">
        <f t="shared" si="27"/>
        <v>2770690.6680384004</v>
      </c>
      <c r="O174">
        <f t="shared" si="29"/>
        <v>8.1250000000000003E-3</v>
      </c>
      <c r="P174">
        <f t="shared" si="29"/>
        <v>300</v>
      </c>
      <c r="Q174" s="91">
        <f t="shared" si="21"/>
        <v>160</v>
      </c>
      <c r="R174" s="93">
        <f t="shared" si="22"/>
        <v>44557</v>
      </c>
      <c r="S174" s="93">
        <f t="shared" si="23"/>
        <v>21509.299751361967</v>
      </c>
      <c r="T174" s="93">
        <f t="shared" si="24"/>
        <v>21509.299751361967</v>
      </c>
      <c r="U174" s="93">
        <f t="shared" si="25"/>
        <v>2815130.7308502421</v>
      </c>
    </row>
    <row r="175" spans="1:21">
      <c r="A175" s="91">
        <v>162</v>
      </c>
      <c r="B175" s="99">
        <v>3688749.9417464049</v>
      </c>
      <c r="D175" s="88">
        <v>162</v>
      </c>
      <c r="E175" s="96">
        <f t="shared" si="28"/>
        <v>67313</v>
      </c>
      <c r="F175" s="90">
        <f t="shared" si="20"/>
        <v>22511.861677812005</v>
      </c>
      <c r="G175" s="89">
        <f t="shared" si="26"/>
        <v>44801.138322187995</v>
      </c>
      <c r="H175" s="89">
        <f t="shared" si="27"/>
        <v>2725889.5297162123</v>
      </c>
      <c r="O175">
        <f t="shared" si="29"/>
        <v>8.1250000000000003E-3</v>
      </c>
      <c r="P175">
        <f t="shared" si="29"/>
        <v>300</v>
      </c>
      <c r="Q175" s="91">
        <f t="shared" si="21"/>
        <v>161</v>
      </c>
      <c r="R175" s="93">
        <f t="shared" si="22"/>
        <v>67313</v>
      </c>
      <c r="S175" s="93">
        <f t="shared" si="23"/>
        <v>44440.062811841781</v>
      </c>
      <c r="T175" s="93">
        <f t="shared" si="24"/>
        <v>44440.062811841781</v>
      </c>
      <c r="U175" s="93">
        <f t="shared" si="25"/>
        <v>2770690.6680384004</v>
      </c>
    </row>
    <row r="176" spans="1:21">
      <c r="A176" s="91">
        <v>163</v>
      </c>
      <c r="B176" s="99">
        <v>3674164.1639799308</v>
      </c>
      <c r="D176" s="88">
        <v>163</v>
      </c>
      <c r="E176" s="96">
        <f t="shared" si="28"/>
        <v>67313</v>
      </c>
      <c r="F176" s="90">
        <f t="shared" si="20"/>
        <v>22147.852428944225</v>
      </c>
      <c r="G176" s="89">
        <f t="shared" si="26"/>
        <v>45165.147571055772</v>
      </c>
      <c r="H176" s="89">
        <f t="shared" si="27"/>
        <v>2680724.3821451566</v>
      </c>
      <c r="O176">
        <f t="shared" si="29"/>
        <v>8.1250000000000003E-3</v>
      </c>
      <c r="P176">
        <f t="shared" si="29"/>
        <v>300</v>
      </c>
      <c r="Q176" s="91">
        <f t="shared" si="21"/>
        <v>162</v>
      </c>
      <c r="R176" s="93">
        <f t="shared" si="22"/>
        <v>67313</v>
      </c>
      <c r="S176" s="93">
        <f t="shared" si="23"/>
        <v>44801.138322187995</v>
      </c>
      <c r="T176" s="93">
        <f t="shared" si="24"/>
        <v>44801.138322187995</v>
      </c>
      <c r="U176" s="93">
        <f t="shared" si="25"/>
        <v>2725889.5297162123</v>
      </c>
    </row>
    <row r="177" spans="1:21">
      <c r="A177" s="91">
        <v>164</v>
      </c>
      <c r="B177" s="99">
        <v>3659459.876769104</v>
      </c>
      <c r="D177" s="88">
        <v>164</v>
      </c>
      <c r="E177" s="96">
        <f t="shared" si="28"/>
        <v>67313</v>
      </c>
      <c r="F177" s="90">
        <f t="shared" si="20"/>
        <v>21780.885604929397</v>
      </c>
      <c r="G177" s="89">
        <f t="shared" si="26"/>
        <v>45532.114395070603</v>
      </c>
      <c r="H177" s="89">
        <f t="shared" si="27"/>
        <v>2635192.2677500858</v>
      </c>
      <c r="O177">
        <f t="shared" si="29"/>
        <v>8.1250000000000003E-3</v>
      </c>
      <c r="P177">
        <f t="shared" si="29"/>
        <v>300</v>
      </c>
      <c r="Q177" s="91">
        <f t="shared" si="21"/>
        <v>163</v>
      </c>
      <c r="R177" s="93">
        <f t="shared" si="22"/>
        <v>67313</v>
      </c>
      <c r="S177" s="93">
        <f t="shared" si="23"/>
        <v>45165.147571055772</v>
      </c>
      <c r="T177" s="93">
        <f t="shared" si="24"/>
        <v>45165.147571055772</v>
      </c>
      <c r="U177" s="93">
        <f t="shared" si="25"/>
        <v>2680724.3821451566</v>
      </c>
    </row>
    <row r="178" spans="1:21">
      <c r="A178" s="91">
        <v>165</v>
      </c>
      <c r="B178" s="99">
        <v>3644636.1172246896</v>
      </c>
      <c r="D178" s="88">
        <v>165</v>
      </c>
      <c r="E178" s="96">
        <f t="shared" si="28"/>
        <v>67313</v>
      </c>
      <c r="F178" s="90">
        <f t="shared" si="20"/>
        <v>21410.937175469448</v>
      </c>
      <c r="G178" s="89">
        <f t="shared" si="26"/>
        <v>45902.062824530556</v>
      </c>
      <c r="H178" s="89">
        <f t="shared" si="27"/>
        <v>2589290.2049255553</v>
      </c>
      <c r="O178">
        <f t="shared" si="29"/>
        <v>8.1250000000000003E-3</v>
      </c>
      <c r="P178">
        <f t="shared" si="29"/>
        <v>300</v>
      </c>
      <c r="Q178" s="91">
        <f t="shared" si="21"/>
        <v>164</v>
      </c>
      <c r="R178" s="93">
        <f t="shared" si="22"/>
        <v>67313</v>
      </c>
      <c r="S178" s="93">
        <f t="shared" si="23"/>
        <v>45532.114395070603</v>
      </c>
      <c r="T178" s="93">
        <f t="shared" si="24"/>
        <v>45532.114395070603</v>
      </c>
      <c r="U178" s="93">
        <f t="shared" si="25"/>
        <v>2635192.2677500858</v>
      </c>
    </row>
    <row r="179" spans="1:21">
      <c r="A179" s="91">
        <v>166</v>
      </c>
      <c r="B179" s="99">
        <v>3629691.9146339768</v>
      </c>
      <c r="D179" s="88">
        <v>166</v>
      </c>
      <c r="E179" s="96">
        <f t="shared" si="28"/>
        <v>67313</v>
      </c>
      <c r="F179" s="90">
        <f t="shared" si="20"/>
        <v>21037.982915020137</v>
      </c>
      <c r="G179" s="89">
        <f t="shared" si="26"/>
        <v>46275.01708497986</v>
      </c>
      <c r="H179" s="89">
        <f t="shared" si="27"/>
        <v>2543015.1878405754</v>
      </c>
      <c r="O179">
        <f t="shared" si="29"/>
        <v>8.1250000000000003E-3</v>
      </c>
      <c r="P179">
        <f t="shared" si="29"/>
        <v>300</v>
      </c>
      <c r="Q179" s="91">
        <f t="shared" si="21"/>
        <v>165</v>
      </c>
      <c r="R179" s="93">
        <f t="shared" si="22"/>
        <v>67313</v>
      </c>
      <c r="S179" s="93">
        <f t="shared" si="23"/>
        <v>45902.062824530556</v>
      </c>
      <c r="T179" s="93">
        <f t="shared" si="24"/>
        <v>45902.062824530556</v>
      </c>
      <c r="U179" s="93">
        <f t="shared" si="25"/>
        <v>2589290.2049255553</v>
      </c>
    </row>
    <row r="180" spans="1:21">
      <c r="A180" s="91">
        <v>167</v>
      </c>
      <c r="B180" s="99">
        <v>3614626.2903972142</v>
      </c>
      <c r="D180" s="88">
        <v>167</v>
      </c>
      <c r="E180" s="96">
        <f t="shared" si="28"/>
        <v>67313</v>
      </c>
      <c r="F180" s="90">
        <f t="shared" si="20"/>
        <v>20661.998401204677</v>
      </c>
      <c r="G180" s="89">
        <f t="shared" si="26"/>
        <v>46651.001598795323</v>
      </c>
      <c r="H180" s="89">
        <f t="shared" si="27"/>
        <v>2496364.1862417799</v>
      </c>
      <c r="O180">
        <f t="shared" si="29"/>
        <v>8.1250000000000003E-3</v>
      </c>
      <c r="P180">
        <f t="shared" si="29"/>
        <v>300</v>
      </c>
      <c r="Q180" s="91">
        <f t="shared" si="21"/>
        <v>166</v>
      </c>
      <c r="R180" s="93">
        <f t="shared" si="22"/>
        <v>67313</v>
      </c>
      <c r="S180" s="93">
        <f t="shared" si="23"/>
        <v>46275.01708497986</v>
      </c>
      <c r="T180" s="93">
        <f t="shared" si="24"/>
        <v>46275.01708497986</v>
      </c>
      <c r="U180" s="93">
        <f t="shared" si="25"/>
        <v>2543015.1878405754</v>
      </c>
    </row>
    <row r="181" spans="1:21">
      <c r="A181" s="91">
        <v>168</v>
      </c>
      <c r="B181" s="99">
        <v>3599438.2579635279</v>
      </c>
      <c r="D181" s="88">
        <v>168</v>
      </c>
      <c r="E181" s="96">
        <f t="shared" si="28"/>
        <v>67313</v>
      </c>
      <c r="F181" s="90">
        <f t="shared" si="20"/>
        <v>20282.959013214462</v>
      </c>
      <c r="G181" s="89">
        <f t="shared" si="26"/>
        <v>47030.040986785534</v>
      </c>
      <c r="H181" s="89">
        <f t="shared" si="27"/>
        <v>2449334.1452549943</v>
      </c>
      <c r="O181">
        <f t="shared" si="29"/>
        <v>8.1250000000000003E-3</v>
      </c>
      <c r="P181">
        <f t="shared" si="29"/>
        <v>300</v>
      </c>
      <c r="Q181" s="91">
        <f t="shared" si="21"/>
        <v>167</v>
      </c>
      <c r="R181" s="93">
        <f t="shared" si="22"/>
        <v>67313</v>
      </c>
      <c r="S181" s="93">
        <f t="shared" si="23"/>
        <v>46651.001598795323</v>
      </c>
      <c r="T181" s="93">
        <f t="shared" si="24"/>
        <v>46651.001598795323</v>
      </c>
      <c r="U181" s="93">
        <f t="shared" si="25"/>
        <v>2496364.1862417799</v>
      </c>
    </row>
    <row r="182" spans="1:21">
      <c r="A182" s="91">
        <v>169</v>
      </c>
      <c r="B182" s="99">
        <v>3584126.822766318</v>
      </c>
      <c r="D182" s="88">
        <v>169</v>
      </c>
      <c r="E182" s="96">
        <f t="shared" si="28"/>
        <v>67313</v>
      </c>
      <c r="F182" s="90">
        <f t="shared" si="20"/>
        <v>19900.839930196827</v>
      </c>
      <c r="G182" s="89">
        <f t="shared" si="26"/>
        <v>47412.160069803169</v>
      </c>
      <c r="H182" s="89">
        <f t="shared" si="27"/>
        <v>2401921.985185191</v>
      </c>
      <c r="O182">
        <f t="shared" si="29"/>
        <v>8.1250000000000003E-3</v>
      </c>
      <c r="P182">
        <f t="shared" si="29"/>
        <v>300</v>
      </c>
      <c r="Q182" s="91">
        <f t="shared" si="21"/>
        <v>168</v>
      </c>
      <c r="R182" s="93">
        <f t="shared" si="22"/>
        <v>67313</v>
      </c>
      <c r="S182" s="93">
        <f t="shared" si="23"/>
        <v>47030.040986785534</v>
      </c>
      <c r="T182" s="93">
        <f t="shared" si="24"/>
        <v>47030.040986785534</v>
      </c>
      <c r="U182" s="93">
        <f t="shared" si="25"/>
        <v>2449334.1452549943</v>
      </c>
    </row>
    <row r="183" spans="1:21">
      <c r="A183" s="91">
        <v>170</v>
      </c>
      <c r="B183" s="99">
        <v>3568690.982158131</v>
      </c>
      <c r="D183" s="88">
        <v>170</v>
      </c>
      <c r="E183" s="96">
        <f t="shared" si="28"/>
        <v>67313</v>
      </c>
      <c r="F183" s="90">
        <f t="shared" si="20"/>
        <v>19515.616129629678</v>
      </c>
      <c r="G183" s="89">
        <f t="shared" si="26"/>
        <v>47797.383870370322</v>
      </c>
      <c r="H183" s="89">
        <f t="shared" si="27"/>
        <v>2354124.6013148208</v>
      </c>
      <c r="O183">
        <f t="shared" si="29"/>
        <v>8.1250000000000003E-3</v>
      </c>
      <c r="P183">
        <f t="shared" si="29"/>
        <v>300</v>
      </c>
      <c r="Q183" s="91">
        <f t="shared" si="21"/>
        <v>169</v>
      </c>
      <c r="R183" s="93">
        <f t="shared" si="22"/>
        <v>67313</v>
      </c>
      <c r="S183" s="93">
        <f t="shared" si="23"/>
        <v>47412.160069803169</v>
      </c>
      <c r="T183" s="93">
        <f t="shared" si="24"/>
        <v>47412.160069803169</v>
      </c>
      <c r="U183" s="93">
        <f t="shared" si="25"/>
        <v>2401921.985185191</v>
      </c>
    </row>
    <row r="184" spans="1:21">
      <c r="A184" s="91">
        <v>171</v>
      </c>
      <c r="B184" s="99">
        <v>3553129.725345002</v>
      </c>
      <c r="D184" s="88">
        <v>171</v>
      </c>
      <c r="E184" s="96">
        <f t="shared" si="28"/>
        <v>67313</v>
      </c>
      <c r="F184" s="90">
        <f t="shared" si="20"/>
        <v>19127.26238568292</v>
      </c>
      <c r="G184" s="89">
        <f t="shared" si="26"/>
        <v>48185.737614317084</v>
      </c>
      <c r="H184" s="89">
        <f t="shared" si="27"/>
        <v>2305938.8637005039</v>
      </c>
      <c r="O184">
        <f t="shared" si="29"/>
        <v>8.1250000000000003E-3</v>
      </c>
      <c r="P184">
        <f t="shared" si="29"/>
        <v>300</v>
      </c>
      <c r="Q184" s="91">
        <f t="shared" si="21"/>
        <v>170</v>
      </c>
      <c r="R184" s="93">
        <f t="shared" si="22"/>
        <v>67313</v>
      </c>
      <c r="S184" s="93">
        <f t="shared" si="23"/>
        <v>47797.383870370322</v>
      </c>
      <c r="T184" s="93">
        <f t="shared" si="24"/>
        <v>47797.383870370322</v>
      </c>
      <c r="U184" s="93">
        <f t="shared" si="25"/>
        <v>2354124.6013148208</v>
      </c>
    </row>
    <row r="185" spans="1:21">
      <c r="A185" s="91">
        <v>172</v>
      </c>
      <c r="B185" s="99">
        <v>3537442.0333202668</v>
      </c>
      <c r="D185" s="88">
        <v>172</v>
      </c>
      <c r="E185" s="96">
        <f t="shared" si="28"/>
        <v>67313</v>
      </c>
      <c r="F185" s="90">
        <f t="shared" si="20"/>
        <v>18735.753267566593</v>
      </c>
      <c r="G185" s="89">
        <f t="shared" si="26"/>
        <v>48577.246732433407</v>
      </c>
      <c r="H185" s="89">
        <f t="shared" si="27"/>
        <v>2257361.6169680706</v>
      </c>
      <c r="O185">
        <f t="shared" si="29"/>
        <v>8.1250000000000003E-3</v>
      </c>
      <c r="P185">
        <f t="shared" si="29"/>
        <v>300</v>
      </c>
      <c r="Q185" s="91">
        <f t="shared" si="21"/>
        <v>171</v>
      </c>
      <c r="R185" s="93">
        <f t="shared" si="22"/>
        <v>67313</v>
      </c>
      <c r="S185" s="93">
        <f t="shared" si="23"/>
        <v>48185.737614317084</v>
      </c>
      <c r="T185" s="93">
        <f t="shared" si="24"/>
        <v>48185.737614317084</v>
      </c>
      <c r="U185" s="93">
        <f t="shared" si="25"/>
        <v>2305938.8637005039</v>
      </c>
    </row>
    <row r="186" spans="1:21">
      <c r="A186" s="91">
        <v>173</v>
      </c>
      <c r="B186" s="99">
        <v>3521626.8787978305</v>
      </c>
      <c r="D186" s="88">
        <v>173</v>
      </c>
      <c r="E186" s="96">
        <f t="shared" si="28"/>
        <v>67313</v>
      </c>
      <c r="F186" s="90">
        <f t="shared" si="20"/>
        <v>18341.063137865574</v>
      </c>
      <c r="G186" s="89">
        <f t="shared" si="26"/>
        <v>48971.936862134426</v>
      </c>
      <c r="H186" s="89">
        <f t="shared" si="27"/>
        <v>2208389.6801059362</v>
      </c>
      <c r="O186">
        <f t="shared" si="29"/>
        <v>8.1250000000000003E-3</v>
      </c>
      <c r="P186">
        <f t="shared" si="29"/>
        <v>300</v>
      </c>
      <c r="Q186" s="91">
        <f t="shared" si="21"/>
        <v>172</v>
      </c>
      <c r="R186" s="93">
        <f t="shared" si="22"/>
        <v>67313</v>
      </c>
      <c r="S186" s="93">
        <f t="shared" si="23"/>
        <v>48577.246732433407</v>
      </c>
      <c r="T186" s="93">
        <f t="shared" si="24"/>
        <v>48577.246732433407</v>
      </c>
      <c r="U186" s="93">
        <f t="shared" si="25"/>
        <v>2257361.6169680706</v>
      </c>
    </row>
    <row r="187" spans="1:21">
      <c r="A187" s="91">
        <v>174</v>
      </c>
      <c r="B187" s="99">
        <v>3505683.2261448991</v>
      </c>
      <c r="D187" s="88">
        <v>174</v>
      </c>
      <c r="E187" s="96">
        <f t="shared" si="28"/>
        <v>67313</v>
      </c>
      <c r="F187" s="90">
        <f t="shared" si="20"/>
        <v>17943.166150860732</v>
      </c>
      <c r="G187" s="89">
        <f t="shared" si="26"/>
        <v>49369.833849139264</v>
      </c>
      <c r="H187" s="89">
        <f t="shared" si="27"/>
        <v>2159019.8462567972</v>
      </c>
      <c r="O187">
        <f t="shared" si="29"/>
        <v>8.1250000000000003E-3</v>
      </c>
      <c r="P187">
        <f t="shared" si="29"/>
        <v>300</v>
      </c>
      <c r="Q187" s="91">
        <f t="shared" si="21"/>
        <v>173</v>
      </c>
      <c r="R187" s="93">
        <f t="shared" si="22"/>
        <v>67313</v>
      </c>
      <c r="S187" s="93">
        <f t="shared" si="23"/>
        <v>48971.936862134426</v>
      </c>
      <c r="T187" s="93">
        <f t="shared" si="24"/>
        <v>48971.936862134426</v>
      </c>
      <c r="U187" s="93">
        <f t="shared" si="25"/>
        <v>2208389.6801059362</v>
      </c>
    </row>
    <row r="188" spans="1:21">
      <c r="A188" s="91">
        <v>175</v>
      </c>
      <c r="B188" s="99">
        <v>3489610.031314163</v>
      </c>
      <c r="D188" s="88">
        <v>175</v>
      </c>
      <c r="E188" s="96">
        <f t="shared" si="28"/>
        <v>67313</v>
      </c>
      <c r="F188" s="90">
        <f t="shared" si="20"/>
        <v>17542.036250836478</v>
      </c>
      <c r="G188" s="89">
        <f t="shared" si="26"/>
        <v>49770.963749163522</v>
      </c>
      <c r="H188" s="89">
        <f t="shared" si="27"/>
        <v>2109248.8825076339</v>
      </c>
      <c r="O188">
        <f t="shared" si="29"/>
        <v>8.1250000000000003E-3</v>
      </c>
      <c r="P188">
        <f t="shared" si="29"/>
        <v>300</v>
      </c>
      <c r="Q188" s="91">
        <f t="shared" si="21"/>
        <v>174</v>
      </c>
      <c r="R188" s="93">
        <f t="shared" si="22"/>
        <v>67313</v>
      </c>
      <c r="S188" s="93">
        <f t="shared" si="23"/>
        <v>49369.833849139264</v>
      </c>
      <c r="T188" s="93">
        <f t="shared" si="24"/>
        <v>49369.833849139264</v>
      </c>
      <c r="U188" s="93">
        <f t="shared" si="25"/>
        <v>2159019.8462567972</v>
      </c>
    </row>
    <row r="189" spans="1:21">
      <c r="A189" s="91">
        <v>176</v>
      </c>
      <c r="B189" s="99">
        <v>3473406.241775427</v>
      </c>
      <c r="D189" s="88">
        <v>176</v>
      </c>
      <c r="E189" s="89">
        <v>44557</v>
      </c>
      <c r="F189" s="90">
        <f t="shared" si="20"/>
        <v>17137.647170374526</v>
      </c>
      <c r="G189" s="89">
        <f t="shared" si="26"/>
        <v>27419.352829625474</v>
      </c>
      <c r="H189" s="89">
        <f t="shared" si="27"/>
        <v>2081829.5296780085</v>
      </c>
      <c r="O189">
        <f t="shared" si="29"/>
        <v>8.1250000000000003E-3</v>
      </c>
      <c r="P189">
        <f t="shared" si="29"/>
        <v>300</v>
      </c>
      <c r="Q189" s="91">
        <f t="shared" si="21"/>
        <v>175</v>
      </c>
      <c r="R189" s="93">
        <f t="shared" si="22"/>
        <v>67313</v>
      </c>
      <c r="S189" s="93">
        <f t="shared" si="23"/>
        <v>49770.963749163522</v>
      </c>
      <c r="T189" s="93">
        <f t="shared" si="24"/>
        <v>49770.963749163522</v>
      </c>
      <c r="U189" s="93">
        <f t="shared" si="25"/>
        <v>2109248.8825076339</v>
      </c>
    </row>
    <row r="190" spans="1:21">
      <c r="A190" s="91">
        <v>177</v>
      </c>
      <c r="B190" s="99">
        <v>3457070.7964466889</v>
      </c>
      <c r="D190" s="88">
        <v>177</v>
      </c>
      <c r="E190" s="89">
        <f t="shared" si="28"/>
        <v>44557</v>
      </c>
      <c r="F190" s="90">
        <f t="shared" si="20"/>
        <v>16914.864928633819</v>
      </c>
      <c r="G190" s="89">
        <f t="shared" si="26"/>
        <v>27642.135071366181</v>
      </c>
      <c r="H190" s="89">
        <f t="shared" si="27"/>
        <v>2054187.3946066424</v>
      </c>
      <c r="O190">
        <f t="shared" si="29"/>
        <v>8.1250000000000003E-3</v>
      </c>
      <c r="P190">
        <f t="shared" si="29"/>
        <v>300</v>
      </c>
      <c r="Q190" s="91">
        <f t="shared" si="21"/>
        <v>176</v>
      </c>
      <c r="R190" s="93">
        <f t="shared" si="22"/>
        <v>44557</v>
      </c>
      <c r="S190" s="93">
        <f t="shared" si="23"/>
        <v>27419.352829625474</v>
      </c>
      <c r="T190" s="93">
        <f t="shared" si="24"/>
        <v>27419.352829625474</v>
      </c>
      <c r="U190" s="93">
        <f t="shared" si="25"/>
        <v>2081829.5296780085</v>
      </c>
    </row>
    <row r="191" spans="1:21">
      <c r="A191" s="91">
        <v>178</v>
      </c>
      <c r="B191" s="99">
        <v>3440602.6256246548</v>
      </c>
      <c r="D191" s="88">
        <v>178</v>
      </c>
      <c r="E191" s="89">
        <f t="shared" si="28"/>
        <v>44557</v>
      </c>
      <c r="F191" s="90">
        <f t="shared" si="20"/>
        <v>16690.272581178971</v>
      </c>
      <c r="G191" s="89">
        <f t="shared" si="26"/>
        <v>27866.727418821029</v>
      </c>
      <c r="H191" s="89">
        <f t="shared" si="27"/>
        <v>2026320.6671878214</v>
      </c>
      <c r="O191">
        <f t="shared" si="29"/>
        <v>8.1250000000000003E-3</v>
      </c>
      <c r="P191">
        <f t="shared" si="29"/>
        <v>300</v>
      </c>
      <c r="Q191" s="91">
        <f t="shared" si="21"/>
        <v>177</v>
      </c>
      <c r="R191" s="93">
        <f t="shared" si="22"/>
        <v>44557</v>
      </c>
      <c r="S191" s="93">
        <f t="shared" si="23"/>
        <v>27642.135071366181</v>
      </c>
      <c r="T191" s="93">
        <f t="shared" si="24"/>
        <v>27642.135071366181</v>
      </c>
      <c r="U191" s="93">
        <f t="shared" si="25"/>
        <v>2054187.3946066424</v>
      </c>
    </row>
    <row r="192" spans="1:21">
      <c r="A192" s="91">
        <v>179</v>
      </c>
      <c r="B192" s="99">
        <v>3424000.6509146914</v>
      </c>
      <c r="D192" s="88">
        <v>179</v>
      </c>
      <c r="E192" s="89">
        <f t="shared" si="28"/>
        <v>44557</v>
      </c>
      <c r="F192" s="90">
        <f t="shared" si="20"/>
        <v>16463.855420901051</v>
      </c>
      <c r="G192" s="89">
        <f t="shared" si="26"/>
        <v>28093.144579098949</v>
      </c>
      <c r="H192" s="89">
        <f t="shared" si="27"/>
        <v>1998227.5226087223</v>
      </c>
      <c r="O192">
        <f t="shared" si="29"/>
        <v>8.1250000000000003E-3</v>
      </c>
      <c r="P192">
        <f t="shared" si="29"/>
        <v>300</v>
      </c>
      <c r="Q192" s="91">
        <f t="shared" si="21"/>
        <v>178</v>
      </c>
      <c r="R192" s="93">
        <f t="shared" si="22"/>
        <v>44557</v>
      </c>
      <c r="S192" s="93">
        <f t="shared" si="23"/>
        <v>27866.727418821029</v>
      </c>
      <c r="T192" s="93">
        <f t="shared" si="24"/>
        <v>27866.727418821029</v>
      </c>
      <c r="U192" s="93">
        <f t="shared" si="25"/>
        <v>2026320.6671878214</v>
      </c>
    </row>
    <row r="193" spans="1:21">
      <c r="A193" s="91">
        <v>180</v>
      </c>
      <c r="B193" s="99">
        <v>3407263.7851602095</v>
      </c>
      <c r="D193" s="88">
        <v>180</v>
      </c>
      <c r="E193" s="89">
        <f t="shared" si="28"/>
        <v>44557</v>
      </c>
      <c r="F193" s="90">
        <f t="shared" si="20"/>
        <v>16235.59862119587</v>
      </c>
      <c r="G193" s="89">
        <f t="shared" si="26"/>
        <v>28321.40137880413</v>
      </c>
      <c r="H193" s="89">
        <f t="shared" si="27"/>
        <v>1969906.1212299182</v>
      </c>
      <c r="O193">
        <f t="shared" si="29"/>
        <v>8.1250000000000003E-3</v>
      </c>
      <c r="P193">
        <f t="shared" si="29"/>
        <v>300</v>
      </c>
      <c r="Q193" s="91">
        <f t="shared" si="21"/>
        <v>179</v>
      </c>
      <c r="R193" s="93">
        <f t="shared" si="22"/>
        <v>44557</v>
      </c>
      <c r="S193" s="93">
        <f t="shared" si="23"/>
        <v>28093.144579098949</v>
      </c>
      <c r="T193" s="93">
        <f t="shared" si="24"/>
        <v>28093.144579098949</v>
      </c>
      <c r="U193" s="93">
        <f t="shared" si="25"/>
        <v>1998227.5226087223</v>
      </c>
    </row>
    <row r="194" spans="1:21">
      <c r="A194" s="91">
        <v>181</v>
      </c>
      <c r="B194" s="99">
        <v>3390390.9323714725</v>
      </c>
      <c r="D194" s="88">
        <v>181</v>
      </c>
      <c r="E194" s="89">
        <f t="shared" si="28"/>
        <v>44557</v>
      </c>
      <c r="F194" s="90">
        <f t="shared" si="20"/>
        <v>16005.487234993087</v>
      </c>
      <c r="G194" s="89">
        <f t="shared" si="26"/>
        <v>28551.512765006912</v>
      </c>
      <c r="H194" s="89">
        <f t="shared" si="27"/>
        <v>1941354.6084649113</v>
      </c>
      <c r="O194">
        <f t="shared" si="29"/>
        <v>8.1250000000000003E-3</v>
      </c>
      <c r="P194">
        <f t="shared" si="29"/>
        <v>300</v>
      </c>
      <c r="Q194" s="91">
        <f t="shared" si="21"/>
        <v>180</v>
      </c>
      <c r="R194" s="93">
        <f t="shared" si="22"/>
        <v>44557</v>
      </c>
      <c r="S194" s="93">
        <f t="shared" si="23"/>
        <v>28321.40137880413</v>
      </c>
      <c r="T194" s="93">
        <f t="shared" si="24"/>
        <v>28321.40137880413</v>
      </c>
      <c r="U194" s="93">
        <f t="shared" si="25"/>
        <v>1969906.1212299182</v>
      </c>
    </row>
    <row r="195" spans="1:21">
      <c r="A195" s="91">
        <v>182</v>
      </c>
      <c r="B195" s="99">
        <v>3373380.9876538273</v>
      </c>
      <c r="D195" s="88">
        <v>182</v>
      </c>
      <c r="E195" s="89">
        <f t="shared" si="28"/>
        <v>44557</v>
      </c>
      <c r="F195" s="90">
        <f t="shared" si="20"/>
        <v>15773.506193777404</v>
      </c>
      <c r="G195" s="89">
        <f t="shared" si="26"/>
        <v>28783.493806222596</v>
      </c>
      <c r="H195" s="89">
        <f t="shared" si="27"/>
        <v>1912571.1146586887</v>
      </c>
      <c r="O195">
        <f t="shared" si="29"/>
        <v>8.1250000000000003E-3</v>
      </c>
      <c r="P195">
        <f t="shared" si="29"/>
        <v>300</v>
      </c>
      <c r="Q195" s="91">
        <f t="shared" si="21"/>
        <v>181</v>
      </c>
      <c r="R195" s="93">
        <f t="shared" si="22"/>
        <v>44557</v>
      </c>
      <c r="S195" s="93">
        <f t="shared" si="23"/>
        <v>28551.512765006912</v>
      </c>
      <c r="T195" s="93">
        <f t="shared" si="24"/>
        <v>28551.512765006912</v>
      </c>
      <c r="U195" s="93">
        <f t="shared" si="25"/>
        <v>1941354.6084649113</v>
      </c>
    </row>
    <row r="196" spans="1:21">
      <c r="A196" s="91">
        <v>183</v>
      </c>
      <c r="B196" s="99">
        <v>3356232.8371353513</v>
      </c>
      <c r="D196" s="88">
        <v>183</v>
      </c>
      <c r="E196" s="89">
        <f t="shared" si="28"/>
        <v>44557</v>
      </c>
      <c r="F196" s="90">
        <f t="shared" si="20"/>
        <v>15539.640306601847</v>
      </c>
      <c r="G196" s="89">
        <f t="shared" si="26"/>
        <v>29017.359693398153</v>
      </c>
      <c r="H196" s="89">
        <f t="shared" si="27"/>
        <v>1883553.7549652904</v>
      </c>
      <c r="O196">
        <f t="shared" si="29"/>
        <v>8.1250000000000003E-3</v>
      </c>
      <c r="P196">
        <f t="shared" si="29"/>
        <v>300</v>
      </c>
      <c r="Q196" s="91">
        <f t="shared" si="21"/>
        <v>182</v>
      </c>
      <c r="R196" s="93">
        <f t="shared" si="22"/>
        <v>44557</v>
      </c>
      <c r="S196" s="93">
        <f t="shared" si="23"/>
        <v>28783.493806222596</v>
      </c>
      <c r="T196" s="93">
        <f t="shared" si="24"/>
        <v>28783.493806222596</v>
      </c>
      <c r="U196" s="93">
        <f t="shared" si="25"/>
        <v>1912571.1146586887</v>
      </c>
    </row>
    <row r="197" spans="1:21">
      <c r="A197" s="91">
        <v>184</v>
      </c>
      <c r="B197" s="99">
        <v>3338945.3578939126</v>
      </c>
      <c r="D197" s="88">
        <v>184</v>
      </c>
      <c r="E197" s="89">
        <f t="shared" si="28"/>
        <v>44557</v>
      </c>
      <c r="F197" s="90">
        <f t="shared" si="20"/>
        <v>15303.874259092985</v>
      </c>
      <c r="G197" s="89">
        <f t="shared" si="26"/>
        <v>29253.125740907017</v>
      </c>
      <c r="H197" s="89">
        <f t="shared" si="27"/>
        <v>1854300.6292243835</v>
      </c>
      <c r="O197">
        <f t="shared" si="29"/>
        <v>8.1250000000000003E-3</v>
      </c>
      <c r="P197">
        <f t="shared" si="29"/>
        <v>300</v>
      </c>
      <c r="Q197" s="91">
        <f t="shared" si="21"/>
        <v>183</v>
      </c>
      <c r="R197" s="93">
        <f t="shared" si="22"/>
        <v>44557</v>
      </c>
      <c r="S197" s="93">
        <f t="shared" si="23"/>
        <v>29017.359693398153</v>
      </c>
      <c r="T197" s="93">
        <f t="shared" si="24"/>
        <v>29017.359693398153</v>
      </c>
      <c r="U197" s="93">
        <f t="shared" si="25"/>
        <v>1883553.7549652904</v>
      </c>
    </row>
    <row r="198" spans="1:21">
      <c r="A198" s="91">
        <v>185</v>
      </c>
      <c r="B198" s="99">
        <v>3321517.4178836369</v>
      </c>
      <c r="D198" s="88">
        <v>185</v>
      </c>
      <c r="E198" s="89">
        <f t="shared" si="28"/>
        <v>44557</v>
      </c>
      <c r="F198" s="90">
        <f t="shared" si="20"/>
        <v>15066.192612448116</v>
      </c>
      <c r="G198" s="89">
        <f t="shared" si="26"/>
        <v>29490.807387551882</v>
      </c>
      <c r="H198" s="89">
        <f t="shared" si="27"/>
        <v>1824809.8218368315</v>
      </c>
      <c r="O198">
        <f t="shared" si="29"/>
        <v>8.1250000000000003E-3</v>
      </c>
      <c r="P198">
        <f t="shared" si="29"/>
        <v>300</v>
      </c>
      <c r="Q198" s="91">
        <f t="shared" si="21"/>
        <v>184</v>
      </c>
      <c r="R198" s="93">
        <f t="shared" si="22"/>
        <v>44557</v>
      </c>
      <c r="S198" s="93">
        <f t="shared" si="23"/>
        <v>29253.125740907017</v>
      </c>
      <c r="T198" s="93">
        <f t="shared" si="24"/>
        <v>29253.125740907017</v>
      </c>
      <c r="U198" s="93">
        <f t="shared" si="25"/>
        <v>1854300.6292243835</v>
      </c>
    </row>
    <row r="199" spans="1:21">
      <c r="A199" s="91">
        <v>186</v>
      </c>
      <c r="B199" s="99">
        <v>3303947.8758607777</v>
      </c>
      <c r="D199" s="88">
        <v>186</v>
      </c>
      <c r="E199" s="89">
        <f t="shared" si="28"/>
        <v>44557</v>
      </c>
      <c r="F199" s="90">
        <f t="shared" si="20"/>
        <v>14826.579802424256</v>
      </c>
      <c r="G199" s="89">
        <f t="shared" si="26"/>
        <v>29730.420197575746</v>
      </c>
      <c r="H199" s="89">
        <f t="shared" si="27"/>
        <v>1795079.4016392557</v>
      </c>
      <c r="O199">
        <f t="shared" si="29"/>
        <v>8.1250000000000003E-3</v>
      </c>
      <c r="P199">
        <f t="shared" si="29"/>
        <v>300</v>
      </c>
      <c r="Q199" s="91">
        <f t="shared" si="21"/>
        <v>185</v>
      </c>
      <c r="R199" s="93">
        <f t="shared" si="22"/>
        <v>44557</v>
      </c>
      <c r="S199" s="93">
        <f t="shared" si="23"/>
        <v>29490.807387551882</v>
      </c>
      <c r="T199" s="93">
        <f t="shared" si="24"/>
        <v>29490.807387551882</v>
      </c>
      <c r="U199" s="93">
        <f t="shared" si="25"/>
        <v>1824809.8218368315</v>
      </c>
    </row>
    <row r="200" spans="1:21">
      <c r="A200" s="91">
        <v>187</v>
      </c>
      <c r="B200" s="99">
        <v>3286235.5813089828</v>
      </c>
      <c r="D200" s="88">
        <v>187</v>
      </c>
      <c r="E200" s="96">
        <v>69025</v>
      </c>
      <c r="F200" s="90">
        <f t="shared" si="20"/>
        <v>14585.020138318952</v>
      </c>
      <c r="G200" s="89">
        <f t="shared" si="26"/>
        <v>54439.979861681044</v>
      </c>
      <c r="H200" s="89">
        <f t="shared" si="27"/>
        <v>1740639.4217775746</v>
      </c>
      <c r="O200">
        <f t="shared" si="29"/>
        <v>8.1250000000000003E-3</v>
      </c>
      <c r="P200">
        <f t="shared" si="29"/>
        <v>300</v>
      </c>
      <c r="Q200" s="91">
        <f t="shared" si="21"/>
        <v>186</v>
      </c>
      <c r="R200" s="93">
        <f t="shared" si="22"/>
        <v>44557</v>
      </c>
      <c r="S200" s="93">
        <f t="shared" si="23"/>
        <v>29730.420197575746</v>
      </c>
      <c r="T200" s="93">
        <f t="shared" si="24"/>
        <v>29730.420197575746</v>
      </c>
      <c r="U200" s="93">
        <f t="shared" si="25"/>
        <v>1795079.4016392557</v>
      </c>
    </row>
    <row r="201" spans="1:21">
      <c r="A201" s="91">
        <v>188</v>
      </c>
      <c r="B201" s="99">
        <v>3268379.3743639546</v>
      </c>
      <c r="D201" s="88">
        <v>188</v>
      </c>
      <c r="E201" s="96">
        <f t="shared" si="28"/>
        <v>69025</v>
      </c>
      <c r="F201" s="90">
        <f t="shared" si="20"/>
        <v>14142.695301942795</v>
      </c>
      <c r="G201" s="89">
        <f t="shared" si="26"/>
        <v>54882.304698057203</v>
      </c>
      <c r="H201" s="89">
        <f t="shared" si="27"/>
        <v>1685757.1170795173</v>
      </c>
      <c r="O201">
        <f t="shared" si="29"/>
        <v>8.1250000000000003E-3</v>
      </c>
      <c r="P201">
        <f t="shared" si="29"/>
        <v>300</v>
      </c>
      <c r="Q201" s="91">
        <f t="shared" si="21"/>
        <v>187</v>
      </c>
      <c r="R201" s="93">
        <f t="shared" si="22"/>
        <v>69025</v>
      </c>
      <c r="S201" s="93">
        <f t="shared" si="23"/>
        <v>54439.979861681044</v>
      </c>
      <c r="T201" s="93">
        <f t="shared" si="24"/>
        <v>54439.979861681044</v>
      </c>
      <c r="U201" s="93">
        <f t="shared" si="25"/>
        <v>1740639.4217775746</v>
      </c>
    </row>
    <row r="202" spans="1:21">
      <c r="A202" s="91">
        <v>189</v>
      </c>
      <c r="B202" s="99">
        <v>3250378.085737498</v>
      </c>
      <c r="D202" s="88">
        <v>189</v>
      </c>
      <c r="E202" s="96">
        <f t="shared" si="28"/>
        <v>69025</v>
      </c>
      <c r="F202" s="90">
        <f t="shared" si="20"/>
        <v>13696.776576271079</v>
      </c>
      <c r="G202" s="89">
        <f t="shared" si="26"/>
        <v>55328.223423728923</v>
      </c>
      <c r="H202" s="89">
        <f t="shared" si="27"/>
        <v>1630428.8936557884</v>
      </c>
      <c r="O202">
        <f t="shared" si="29"/>
        <v>8.1250000000000003E-3</v>
      </c>
      <c r="P202">
        <f t="shared" si="29"/>
        <v>300</v>
      </c>
      <c r="Q202" s="91">
        <f t="shared" si="21"/>
        <v>188</v>
      </c>
      <c r="R202" s="93">
        <f t="shared" si="22"/>
        <v>69025</v>
      </c>
      <c r="S202" s="93">
        <f t="shared" si="23"/>
        <v>54882.304698057203</v>
      </c>
      <c r="T202" s="93">
        <f t="shared" si="24"/>
        <v>54882.304698057203</v>
      </c>
      <c r="U202" s="93">
        <f t="shared" si="25"/>
        <v>1685757.1170795173</v>
      </c>
    </row>
    <row r="203" spans="1:21">
      <c r="A203" s="91">
        <v>190</v>
      </c>
      <c r="B203" s="99">
        <v>3232230.5366409514</v>
      </c>
      <c r="D203" s="88">
        <v>190</v>
      </c>
      <c r="E203" s="96">
        <f t="shared" si="28"/>
        <v>69025</v>
      </c>
      <c r="F203" s="90">
        <f t="shared" si="20"/>
        <v>13247.234760953281</v>
      </c>
      <c r="G203" s="89">
        <f t="shared" si="26"/>
        <v>55777.765239046719</v>
      </c>
      <c r="H203" s="89">
        <f t="shared" si="27"/>
        <v>1574651.1284167417</v>
      </c>
      <c r="O203">
        <f t="shared" si="29"/>
        <v>8.1250000000000003E-3</v>
      </c>
      <c r="P203">
        <f t="shared" si="29"/>
        <v>300</v>
      </c>
      <c r="Q203" s="91">
        <f t="shared" si="21"/>
        <v>189</v>
      </c>
      <c r="R203" s="93">
        <f t="shared" si="22"/>
        <v>69025</v>
      </c>
      <c r="S203" s="93">
        <f t="shared" si="23"/>
        <v>55328.223423728923</v>
      </c>
      <c r="T203" s="93">
        <f t="shared" si="24"/>
        <v>55328.223423728923</v>
      </c>
      <c r="U203" s="93">
        <f t="shared" si="25"/>
        <v>1630428.8936557884</v>
      </c>
    </row>
    <row r="204" spans="1:21">
      <c r="A204" s="91">
        <v>191</v>
      </c>
      <c r="B204" s="93">
        <v>3213935.5387079958</v>
      </c>
      <c r="D204" s="88">
        <v>191</v>
      </c>
      <c r="E204" s="96">
        <f t="shared" si="28"/>
        <v>69025</v>
      </c>
      <c r="F204" s="90">
        <f t="shared" si="20"/>
        <v>12794.040418386026</v>
      </c>
      <c r="G204" s="89">
        <f t="shared" si="26"/>
        <v>56230.959581613977</v>
      </c>
      <c r="H204" s="89">
        <f t="shared" si="27"/>
        <v>1518420.1688351277</v>
      </c>
      <c r="O204">
        <f t="shared" si="29"/>
        <v>8.1250000000000003E-3</v>
      </c>
      <c r="P204">
        <f t="shared" si="29"/>
        <v>300</v>
      </c>
      <c r="Q204" s="91">
        <f t="shared" si="21"/>
        <v>190</v>
      </c>
      <c r="R204" s="93">
        <f t="shared" si="22"/>
        <v>69025</v>
      </c>
      <c r="S204" s="93">
        <f t="shared" si="23"/>
        <v>55777.765239046719</v>
      </c>
      <c r="T204" s="93">
        <f t="shared" si="24"/>
        <v>55777.765239046719</v>
      </c>
      <c r="U204" s="93">
        <f t="shared" si="25"/>
        <v>1574651.1284167417</v>
      </c>
    </row>
    <row r="205" spans="1:21">
      <c r="A205" s="91">
        <v>192</v>
      </c>
      <c r="B205" s="93">
        <v>3195491.8939168346</v>
      </c>
      <c r="D205" s="88">
        <v>192</v>
      </c>
      <c r="E205" s="96">
        <f t="shared" si="28"/>
        <v>69025</v>
      </c>
      <c r="F205" s="90">
        <f t="shared" si="20"/>
        <v>12337.163871785413</v>
      </c>
      <c r="G205" s="89">
        <f t="shared" si="26"/>
        <v>56687.836128214585</v>
      </c>
      <c r="H205" s="89">
        <f t="shared" si="27"/>
        <v>1461732.3327069131</v>
      </c>
      <c r="O205">
        <f t="shared" si="29"/>
        <v>8.1250000000000003E-3</v>
      </c>
      <c r="P205">
        <f t="shared" si="29"/>
        <v>300</v>
      </c>
      <c r="Q205" s="91">
        <f t="shared" si="21"/>
        <v>191</v>
      </c>
      <c r="R205" s="93">
        <f t="shared" si="22"/>
        <v>69025</v>
      </c>
      <c r="S205" s="93">
        <f t="shared" si="23"/>
        <v>56230.959581613977</v>
      </c>
      <c r="T205" s="93">
        <f t="shared" si="24"/>
        <v>56230.959581613977</v>
      </c>
      <c r="U205" s="93">
        <f t="shared" si="25"/>
        <v>1518420.1688351277</v>
      </c>
    </row>
    <row r="206" spans="1:21">
      <c r="A206" s="91">
        <v>193</v>
      </c>
      <c r="B206" s="93">
        <v>3176898.3945117453</v>
      </c>
      <c r="D206" s="88">
        <v>193</v>
      </c>
      <c r="E206" s="96">
        <f t="shared" si="28"/>
        <v>69025</v>
      </c>
      <c r="F206" s="90">
        <f t="shared" ref="F206:F269" si="30">H205*O206</f>
        <v>11876.57520324367</v>
      </c>
      <c r="G206" s="89">
        <f t="shared" si="26"/>
        <v>57148.424796756328</v>
      </c>
      <c r="H206" s="89">
        <f t="shared" si="27"/>
        <v>1404583.9079101568</v>
      </c>
      <c r="O206">
        <f t="shared" si="29"/>
        <v>8.1250000000000003E-3</v>
      </c>
      <c r="P206">
        <f t="shared" si="29"/>
        <v>300</v>
      </c>
      <c r="Q206" s="91">
        <f t="shared" ref="Q206:Q269" si="31">IF(D205&gt;P206,"",D205)</f>
        <v>192</v>
      </c>
      <c r="R206" s="93">
        <f t="shared" ref="R206:R269" si="32">IF(D205&gt;P206,"",E205)</f>
        <v>69025</v>
      </c>
      <c r="S206" s="93">
        <f t="shared" ref="S206:S269" si="33">IF(D205&gt;P206,"",G205)</f>
        <v>56687.836128214585</v>
      </c>
      <c r="T206" s="93">
        <f t="shared" ref="T206:T269" si="34">IF(D205&gt;P206,"",G205)</f>
        <v>56687.836128214585</v>
      </c>
      <c r="U206" s="93">
        <f t="shared" ref="U206:U269" si="35">IF(D205&gt;P206,"",H205)</f>
        <v>1461732.3327069131</v>
      </c>
    </row>
    <row r="207" spans="1:21">
      <c r="A207" s="91">
        <v>194</v>
      </c>
      <c r="B207" s="93">
        <v>3158153.8229239895</v>
      </c>
      <c r="D207" s="88">
        <v>194</v>
      </c>
      <c r="E207" s="96">
        <f t="shared" si="28"/>
        <v>69025</v>
      </c>
      <c r="F207" s="90">
        <f t="shared" si="30"/>
        <v>11412.244251770024</v>
      </c>
      <c r="G207" s="89">
        <f t="shared" ref="G207:G270" si="36">E207-F207</f>
        <v>57612.755748229974</v>
      </c>
      <c r="H207" s="89">
        <f t="shared" ref="H207:H270" si="37">H206-G207</f>
        <v>1346971.1521619267</v>
      </c>
      <c r="O207">
        <f t="shared" si="29"/>
        <v>8.1250000000000003E-3</v>
      </c>
      <c r="P207">
        <f t="shared" si="29"/>
        <v>300</v>
      </c>
      <c r="Q207" s="91">
        <f t="shared" si="31"/>
        <v>193</v>
      </c>
      <c r="R207" s="93">
        <f t="shared" si="32"/>
        <v>69025</v>
      </c>
      <c r="S207" s="93">
        <f t="shared" si="33"/>
        <v>57148.424796756328</v>
      </c>
      <c r="T207" s="93">
        <f t="shared" si="34"/>
        <v>57148.424796756328</v>
      </c>
      <c r="U207" s="93">
        <f t="shared" si="35"/>
        <v>1404583.9079101568</v>
      </c>
    </row>
    <row r="208" spans="1:21">
      <c r="A208" s="91">
        <v>195</v>
      </c>
      <c r="B208" s="93">
        <v>3139256.9516920834</v>
      </c>
      <c r="D208" s="88">
        <v>195</v>
      </c>
      <c r="E208" s="96">
        <f t="shared" ref="E208:E271" si="38">E207</f>
        <v>69025</v>
      </c>
      <c r="F208" s="90">
        <f t="shared" si="30"/>
        <v>10944.140611315655</v>
      </c>
      <c r="G208" s="89">
        <f t="shared" si="36"/>
        <v>58080.859388684345</v>
      </c>
      <c r="H208" s="89">
        <f t="shared" si="37"/>
        <v>1288890.2927732423</v>
      </c>
      <c r="O208">
        <f t="shared" ref="O208:P271" si="39">O207</f>
        <v>8.1250000000000003E-3</v>
      </c>
      <c r="P208">
        <f t="shared" si="39"/>
        <v>300</v>
      </c>
      <c r="Q208" s="91">
        <f t="shared" si="31"/>
        <v>194</v>
      </c>
      <c r="R208" s="93">
        <f t="shared" si="32"/>
        <v>69025</v>
      </c>
      <c r="S208" s="93">
        <f t="shared" si="33"/>
        <v>57612.755748229974</v>
      </c>
      <c r="T208" s="93">
        <f t="shared" si="34"/>
        <v>57612.755748229974</v>
      </c>
      <c r="U208" s="93">
        <f t="shared" si="35"/>
        <v>1346971.1521619267</v>
      </c>
    </row>
    <row r="209" spans="1:21">
      <c r="A209" s="91">
        <v>196</v>
      </c>
      <c r="B209" s="93">
        <v>3120206.5433814181</v>
      </c>
      <c r="D209" s="88">
        <v>196</v>
      </c>
      <c r="E209" s="96">
        <f t="shared" si="38"/>
        <v>69025</v>
      </c>
      <c r="F209" s="90">
        <f t="shared" si="30"/>
        <v>10472.233628782595</v>
      </c>
      <c r="G209" s="89">
        <f t="shared" si="36"/>
        <v>58552.766371217404</v>
      </c>
      <c r="H209" s="89">
        <f t="shared" si="37"/>
        <v>1230337.526402025</v>
      </c>
      <c r="O209">
        <f t="shared" si="39"/>
        <v>8.1250000000000003E-3</v>
      </c>
      <c r="P209">
        <f t="shared" si="39"/>
        <v>300</v>
      </c>
      <c r="Q209" s="91">
        <f t="shared" si="31"/>
        <v>195</v>
      </c>
      <c r="R209" s="93">
        <f t="shared" si="32"/>
        <v>69025</v>
      </c>
      <c r="S209" s="93">
        <f t="shared" si="33"/>
        <v>58080.859388684345</v>
      </c>
      <c r="T209" s="93">
        <f t="shared" si="34"/>
        <v>58080.859388684345</v>
      </c>
      <c r="U209" s="93">
        <f t="shared" si="35"/>
        <v>1288890.2927732423</v>
      </c>
    </row>
    <row r="210" spans="1:21">
      <c r="A210" s="91">
        <v>197</v>
      </c>
      <c r="B210" s="93">
        <v>3101001.3505032286</v>
      </c>
      <c r="D210" s="88">
        <v>197</v>
      </c>
      <c r="E210" s="96">
        <f t="shared" si="38"/>
        <v>69025</v>
      </c>
      <c r="F210" s="90">
        <f t="shared" si="30"/>
        <v>9996.4924020164544</v>
      </c>
      <c r="G210" s="89">
        <f t="shared" si="36"/>
        <v>59028.507597983546</v>
      </c>
      <c r="H210" s="89">
        <f t="shared" si="37"/>
        <v>1171309.0188040414</v>
      </c>
      <c r="O210">
        <f t="shared" si="39"/>
        <v>8.1250000000000003E-3</v>
      </c>
      <c r="P210">
        <f t="shared" si="39"/>
        <v>300</v>
      </c>
      <c r="Q210" s="91">
        <f t="shared" si="31"/>
        <v>196</v>
      </c>
      <c r="R210" s="93">
        <f t="shared" si="32"/>
        <v>69025</v>
      </c>
      <c r="S210" s="93">
        <f t="shared" si="33"/>
        <v>58552.766371217404</v>
      </c>
      <c r="T210" s="93">
        <f t="shared" si="34"/>
        <v>58552.766371217404</v>
      </c>
      <c r="U210" s="93">
        <f t="shared" si="35"/>
        <v>1230337.526402025</v>
      </c>
    </row>
    <row r="211" spans="1:21">
      <c r="A211" s="91">
        <v>198</v>
      </c>
      <c r="B211" s="93">
        <v>3081640.1154329036</v>
      </c>
      <c r="D211" s="88">
        <v>198</v>
      </c>
      <c r="E211" s="96">
        <f t="shared" si="38"/>
        <v>69025</v>
      </c>
      <c r="F211" s="90">
        <f t="shared" si="30"/>
        <v>9516.8857777828362</v>
      </c>
      <c r="G211" s="89">
        <f t="shared" si="36"/>
        <v>59508.114222217162</v>
      </c>
      <c r="H211" s="89">
        <f t="shared" si="37"/>
        <v>1111800.9045818243</v>
      </c>
      <c r="O211">
        <f t="shared" si="39"/>
        <v>8.1250000000000003E-3</v>
      </c>
      <c r="P211">
        <f t="shared" si="39"/>
        <v>300</v>
      </c>
      <c r="Q211" s="91">
        <f t="shared" si="31"/>
        <v>197</v>
      </c>
      <c r="R211" s="93">
        <f t="shared" si="32"/>
        <v>69025</v>
      </c>
      <c r="S211" s="93">
        <f t="shared" si="33"/>
        <v>59028.507597983546</v>
      </c>
      <c r="T211" s="93">
        <f t="shared" si="34"/>
        <v>59028.507597983546</v>
      </c>
      <c r="U211" s="93">
        <f t="shared" si="35"/>
        <v>1171309.0188040414</v>
      </c>
    </row>
    <row r="212" spans="1:21">
      <c r="A212" s="91">
        <v>199</v>
      </c>
      <c r="B212" s="93">
        <v>3062121.5703276326</v>
      </c>
      <c r="D212" s="88">
        <v>199</v>
      </c>
      <c r="E212" s="97">
        <v>79031</v>
      </c>
      <c r="F212" s="90">
        <f t="shared" si="30"/>
        <v>9033.3823497273224</v>
      </c>
      <c r="G212" s="89">
        <f t="shared" si="36"/>
        <v>69997.617650272674</v>
      </c>
      <c r="H212" s="89">
        <f t="shared" si="37"/>
        <v>1041803.2869315516</v>
      </c>
      <c r="O212">
        <f t="shared" si="39"/>
        <v>8.1250000000000003E-3</v>
      </c>
      <c r="P212">
        <f t="shared" si="39"/>
        <v>300</v>
      </c>
      <c r="Q212" s="91">
        <f t="shared" si="31"/>
        <v>198</v>
      </c>
      <c r="R212" s="93">
        <f t="shared" si="32"/>
        <v>69025</v>
      </c>
      <c r="S212" s="93">
        <f t="shared" si="33"/>
        <v>59508.114222217162</v>
      </c>
      <c r="T212" s="93">
        <f t="shared" si="34"/>
        <v>59508.114222217162</v>
      </c>
      <c r="U212" s="93">
        <f t="shared" si="35"/>
        <v>1111800.9045818243</v>
      </c>
    </row>
    <row r="213" spans="1:21">
      <c r="A213" s="91">
        <v>200</v>
      </c>
      <c r="B213" s="93">
        <v>3042444.4370433809</v>
      </c>
      <c r="D213" s="88">
        <v>200</v>
      </c>
      <c r="E213" s="97">
        <f t="shared" si="38"/>
        <v>79031</v>
      </c>
      <c r="F213" s="90">
        <f t="shared" si="30"/>
        <v>8464.6517063188567</v>
      </c>
      <c r="G213" s="89">
        <f t="shared" si="36"/>
        <v>70566.348293681149</v>
      </c>
      <c r="H213" s="89">
        <f t="shared" si="37"/>
        <v>971236.93863787048</v>
      </c>
      <c r="O213">
        <f t="shared" si="39"/>
        <v>8.1250000000000003E-3</v>
      </c>
      <c r="P213">
        <f t="shared" si="39"/>
        <v>300</v>
      </c>
      <c r="Q213" s="91">
        <f t="shared" si="31"/>
        <v>199</v>
      </c>
      <c r="R213" s="93">
        <f t="shared" si="32"/>
        <v>79031</v>
      </c>
      <c r="S213" s="93">
        <f t="shared" si="33"/>
        <v>69997.617650272674</v>
      </c>
      <c r="T213" s="93">
        <f t="shared" si="34"/>
        <v>69997.617650272674</v>
      </c>
      <c r="U213" s="93">
        <f t="shared" si="35"/>
        <v>1041803.2869315516</v>
      </c>
    </row>
    <row r="214" spans="1:21">
      <c r="A214" s="91">
        <v>201</v>
      </c>
      <c r="B214" s="93">
        <v>3022607.4270511949</v>
      </c>
      <c r="D214" s="88">
        <v>201</v>
      </c>
      <c r="E214" s="97">
        <f t="shared" si="38"/>
        <v>79031</v>
      </c>
      <c r="F214" s="90">
        <f t="shared" si="30"/>
        <v>7891.3001264326977</v>
      </c>
      <c r="G214" s="89">
        <f t="shared" si="36"/>
        <v>71139.699873567297</v>
      </c>
      <c r="H214" s="89">
        <f t="shared" si="37"/>
        <v>900097.23876430315</v>
      </c>
      <c r="O214">
        <f t="shared" si="39"/>
        <v>8.1250000000000003E-3</v>
      </c>
      <c r="P214">
        <f t="shared" si="39"/>
        <v>300</v>
      </c>
      <c r="Q214" s="91">
        <f t="shared" si="31"/>
        <v>200</v>
      </c>
      <c r="R214" s="93">
        <f t="shared" si="32"/>
        <v>79031</v>
      </c>
      <c r="S214" s="93">
        <f t="shared" si="33"/>
        <v>70566.348293681149</v>
      </c>
      <c r="T214" s="93">
        <f t="shared" si="34"/>
        <v>70566.348293681149</v>
      </c>
      <c r="U214" s="93">
        <f t="shared" si="35"/>
        <v>971236.93863787048</v>
      </c>
    </row>
    <row r="215" spans="1:21">
      <c r="A215" s="91">
        <v>202</v>
      </c>
      <c r="B215" s="93">
        <v>3002609.2413528222</v>
      </c>
      <c r="D215" s="88">
        <v>202</v>
      </c>
      <c r="E215" s="97">
        <f t="shared" si="38"/>
        <v>79031</v>
      </c>
      <c r="F215" s="90">
        <f t="shared" si="30"/>
        <v>7313.2900649599633</v>
      </c>
      <c r="G215" s="89">
        <f t="shared" si="36"/>
        <v>71717.709935040039</v>
      </c>
      <c r="H215" s="89">
        <f t="shared" si="37"/>
        <v>828379.52882926306</v>
      </c>
      <c r="O215">
        <f t="shared" si="39"/>
        <v>8.1250000000000003E-3</v>
      </c>
      <c r="P215">
        <f t="shared" si="39"/>
        <v>300</v>
      </c>
      <c r="Q215" s="91">
        <f t="shared" si="31"/>
        <v>201</v>
      </c>
      <c r="R215" s="93">
        <f t="shared" si="32"/>
        <v>79031</v>
      </c>
      <c r="S215" s="93">
        <f t="shared" si="33"/>
        <v>71139.699873567297</v>
      </c>
      <c r="T215" s="93">
        <f t="shared" si="34"/>
        <v>71139.699873567297</v>
      </c>
      <c r="U215" s="93">
        <f t="shared" si="35"/>
        <v>900097.23876430315</v>
      </c>
    </row>
    <row r="216" spans="1:21">
      <c r="A216" s="91">
        <v>203</v>
      </c>
      <c r="B216" s="93">
        <v>2982448.5703956503</v>
      </c>
      <c r="D216" s="88">
        <v>203</v>
      </c>
      <c r="E216" s="97">
        <f t="shared" si="38"/>
        <v>79031</v>
      </c>
      <c r="F216" s="90">
        <f t="shared" si="30"/>
        <v>6730.5836717377624</v>
      </c>
      <c r="G216" s="89">
        <f t="shared" si="36"/>
        <v>72300.416328262232</v>
      </c>
      <c r="H216" s="89">
        <f t="shared" si="37"/>
        <v>756079.11250100087</v>
      </c>
      <c r="O216">
        <f t="shared" si="39"/>
        <v>8.1250000000000003E-3</v>
      </c>
      <c r="P216">
        <f t="shared" si="39"/>
        <v>300</v>
      </c>
      <c r="Q216" s="91">
        <f t="shared" si="31"/>
        <v>202</v>
      </c>
      <c r="R216" s="93">
        <f t="shared" si="32"/>
        <v>79031</v>
      </c>
      <c r="S216" s="93">
        <f t="shared" si="33"/>
        <v>71717.709935040039</v>
      </c>
      <c r="T216" s="93">
        <f t="shared" si="34"/>
        <v>71717.709935040039</v>
      </c>
      <c r="U216" s="93">
        <f t="shared" si="35"/>
        <v>828379.52882926306</v>
      </c>
    </row>
    <row r="217" spans="1:21">
      <c r="A217" s="91">
        <v>204</v>
      </c>
      <c r="B217" s="93">
        <v>2962124.0939869513</v>
      </c>
      <c r="D217" s="88">
        <v>204</v>
      </c>
      <c r="E217" s="97">
        <f t="shared" si="38"/>
        <v>79031</v>
      </c>
      <c r="F217" s="90">
        <f t="shared" si="30"/>
        <v>6143.1427890706327</v>
      </c>
      <c r="G217" s="89">
        <f t="shared" si="36"/>
        <v>72887.85721092936</v>
      </c>
      <c r="H217" s="89">
        <f t="shared" si="37"/>
        <v>683191.25529007148</v>
      </c>
      <c r="O217">
        <f t="shared" si="39"/>
        <v>8.1250000000000003E-3</v>
      </c>
      <c r="P217">
        <f t="shared" si="39"/>
        <v>300</v>
      </c>
      <c r="Q217" s="91">
        <f t="shared" si="31"/>
        <v>203</v>
      </c>
      <c r="R217" s="93">
        <f t="shared" si="32"/>
        <v>79031</v>
      </c>
      <c r="S217" s="93">
        <f t="shared" si="33"/>
        <v>72300.416328262232</v>
      </c>
      <c r="T217" s="93">
        <f t="shared" si="34"/>
        <v>72300.416328262232</v>
      </c>
      <c r="U217" s="93">
        <f t="shared" si="35"/>
        <v>756079.11250100087</v>
      </c>
    </row>
    <row r="218" spans="1:21">
      <c r="A218" s="91">
        <v>205</v>
      </c>
      <c r="B218" s="93">
        <v>2941634.4812074318</v>
      </c>
      <c r="D218" s="88">
        <v>205</v>
      </c>
      <c r="E218" s="97">
        <f t="shared" si="38"/>
        <v>79031</v>
      </c>
      <c r="F218" s="90">
        <f t="shared" si="30"/>
        <v>5550.9289492318312</v>
      </c>
      <c r="G218" s="89">
        <f t="shared" si="36"/>
        <v>73480.071050768165</v>
      </c>
      <c r="H218" s="89">
        <f t="shared" si="37"/>
        <v>609711.18423930334</v>
      </c>
      <c r="O218">
        <f t="shared" si="39"/>
        <v>8.1250000000000003E-3</v>
      </c>
      <c r="P218">
        <f t="shared" si="39"/>
        <v>300</v>
      </c>
      <c r="Q218" s="91">
        <f t="shared" si="31"/>
        <v>204</v>
      </c>
      <c r="R218" s="93">
        <f t="shared" si="32"/>
        <v>79031</v>
      </c>
      <c r="S218" s="93">
        <f t="shared" si="33"/>
        <v>72887.85721092936</v>
      </c>
      <c r="T218" s="93">
        <f t="shared" si="34"/>
        <v>72887.85721092936</v>
      </c>
      <c r="U218" s="93">
        <f t="shared" si="35"/>
        <v>683191.25529007148</v>
      </c>
    </row>
    <row r="219" spans="1:21">
      <c r="A219" s="91">
        <v>206</v>
      </c>
      <c r="B219" s="93">
        <v>2920978.3903240785</v>
      </c>
      <c r="D219" s="88">
        <v>206</v>
      </c>
      <c r="E219" s="97">
        <f t="shared" si="38"/>
        <v>79031</v>
      </c>
      <c r="F219" s="90">
        <f t="shared" si="30"/>
        <v>4953.9033719443396</v>
      </c>
      <c r="G219" s="89">
        <f t="shared" si="36"/>
        <v>74077.09662805566</v>
      </c>
      <c r="H219" s="89">
        <f t="shared" si="37"/>
        <v>535634.08761124767</v>
      </c>
      <c r="O219">
        <f t="shared" si="39"/>
        <v>8.1250000000000003E-3</v>
      </c>
      <c r="P219">
        <f t="shared" si="39"/>
        <v>300</v>
      </c>
      <c r="Q219" s="91">
        <f t="shared" si="31"/>
        <v>205</v>
      </c>
      <c r="R219" s="93">
        <f t="shared" si="32"/>
        <v>79031</v>
      </c>
      <c r="S219" s="93">
        <f t="shared" si="33"/>
        <v>73480.071050768165</v>
      </c>
      <c r="T219" s="93">
        <f t="shared" si="34"/>
        <v>73480.071050768165</v>
      </c>
      <c r="U219" s="93">
        <f t="shared" si="35"/>
        <v>609711.18423930334</v>
      </c>
    </row>
    <row r="220" spans="1:21">
      <c r="A220" s="91">
        <v>207</v>
      </c>
      <c r="B220" s="93">
        <v>2900154.4687022981</v>
      </c>
      <c r="D220" s="88">
        <v>207</v>
      </c>
      <c r="E220" s="97">
        <f t="shared" si="38"/>
        <v>79031</v>
      </c>
      <c r="F220" s="90">
        <f t="shared" si="30"/>
        <v>4352.0269618413877</v>
      </c>
      <c r="G220" s="89">
        <f t="shared" si="36"/>
        <v>74678.973038158612</v>
      </c>
      <c r="H220" s="89">
        <f t="shared" si="37"/>
        <v>460955.11457308906</v>
      </c>
      <c r="O220">
        <f t="shared" si="39"/>
        <v>8.1250000000000003E-3</v>
      </c>
      <c r="P220">
        <f t="shared" si="39"/>
        <v>300</v>
      </c>
      <c r="Q220" s="91">
        <f t="shared" si="31"/>
        <v>206</v>
      </c>
      <c r="R220" s="93">
        <f t="shared" si="32"/>
        <v>79031</v>
      </c>
      <c r="S220" s="93">
        <f t="shared" si="33"/>
        <v>74077.09662805566</v>
      </c>
      <c r="T220" s="93">
        <f t="shared" si="34"/>
        <v>74077.09662805566</v>
      </c>
      <c r="U220" s="93">
        <f t="shared" si="35"/>
        <v>535634.08761124767</v>
      </c>
    </row>
    <row r="221" spans="1:21">
      <c r="A221" s="91">
        <v>208</v>
      </c>
      <c r="B221" s="93">
        <v>2879161.3527173409</v>
      </c>
      <c r="D221" s="88">
        <v>208</v>
      </c>
      <c r="E221" s="97">
        <f t="shared" si="38"/>
        <v>79031</v>
      </c>
      <c r="F221" s="90">
        <f t="shared" si="30"/>
        <v>3745.2603059063485</v>
      </c>
      <c r="G221" s="89">
        <f t="shared" si="36"/>
        <v>75285.739694093645</v>
      </c>
      <c r="H221" s="89">
        <f t="shared" si="37"/>
        <v>385669.37487899541</v>
      </c>
      <c r="O221">
        <f t="shared" si="39"/>
        <v>8.1250000000000003E-3</v>
      </c>
      <c r="P221">
        <f t="shared" si="39"/>
        <v>300</v>
      </c>
      <c r="Q221" s="91">
        <f t="shared" si="31"/>
        <v>207</v>
      </c>
      <c r="R221" s="93">
        <f t="shared" si="32"/>
        <v>79031</v>
      </c>
      <c r="S221" s="93">
        <f t="shared" si="33"/>
        <v>74678.973038158612</v>
      </c>
      <c r="T221" s="93">
        <f t="shared" si="34"/>
        <v>74678.973038158612</v>
      </c>
      <c r="U221" s="93">
        <f t="shared" si="35"/>
        <v>460955.11457308906</v>
      </c>
    </row>
    <row r="222" spans="1:21">
      <c r="A222" s="91">
        <v>209</v>
      </c>
      <c r="B222" s="93">
        <v>2857997.6676650057</v>
      </c>
      <c r="D222" s="88">
        <v>209</v>
      </c>
      <c r="E222" s="97">
        <f t="shared" si="38"/>
        <v>79031</v>
      </c>
      <c r="F222" s="90">
        <f t="shared" si="30"/>
        <v>3133.5636708918378</v>
      </c>
      <c r="G222" s="89">
        <f t="shared" si="36"/>
        <v>75897.436329108168</v>
      </c>
      <c r="H222" s="89">
        <f t="shared" si="37"/>
        <v>309771.93854988727</v>
      </c>
      <c r="O222">
        <f t="shared" si="39"/>
        <v>8.1250000000000003E-3</v>
      </c>
      <c r="P222">
        <f t="shared" si="39"/>
        <v>300</v>
      </c>
      <c r="Q222" s="91">
        <f t="shared" si="31"/>
        <v>208</v>
      </c>
      <c r="R222" s="93">
        <f t="shared" si="32"/>
        <v>79031</v>
      </c>
      <c r="S222" s="93">
        <f t="shared" si="33"/>
        <v>75285.739694093645</v>
      </c>
      <c r="T222" s="93">
        <f t="shared" si="34"/>
        <v>75285.739694093645</v>
      </c>
      <c r="U222" s="93">
        <f t="shared" si="35"/>
        <v>385669.37487899541</v>
      </c>
    </row>
    <row r="223" spans="1:21">
      <c r="A223" s="91">
        <v>210</v>
      </c>
      <c r="B223" s="93">
        <v>2836662.0276716202</v>
      </c>
      <c r="D223" s="88">
        <v>210</v>
      </c>
      <c r="E223" s="97">
        <f t="shared" si="38"/>
        <v>79031</v>
      </c>
      <c r="F223" s="90">
        <f t="shared" si="30"/>
        <v>2516.8970007178341</v>
      </c>
      <c r="G223" s="89">
        <f t="shared" si="36"/>
        <v>76514.102999282171</v>
      </c>
      <c r="H223" s="89">
        <f t="shared" si="37"/>
        <v>233257.83555060509</v>
      </c>
      <c r="O223">
        <f t="shared" si="39"/>
        <v>8.1250000000000003E-3</v>
      </c>
      <c r="P223">
        <f t="shared" si="39"/>
        <v>300</v>
      </c>
      <c r="Q223" s="91">
        <f t="shared" si="31"/>
        <v>209</v>
      </c>
      <c r="R223" s="93">
        <f t="shared" si="32"/>
        <v>79031</v>
      </c>
      <c r="S223" s="93">
        <f t="shared" si="33"/>
        <v>75897.436329108168</v>
      </c>
      <c r="T223" s="93">
        <f t="shared" si="34"/>
        <v>75897.436329108168</v>
      </c>
      <c r="U223" s="93">
        <f t="shared" si="35"/>
        <v>309771.93854988727</v>
      </c>
    </row>
    <row r="224" spans="1:21">
      <c r="A224" s="91">
        <v>211</v>
      </c>
      <c r="B224" s="99">
        <v>2815153.0356032886</v>
      </c>
      <c r="D224" s="88">
        <v>211</v>
      </c>
      <c r="E224" s="97">
        <f t="shared" si="38"/>
        <v>79031</v>
      </c>
      <c r="F224" s="90">
        <f t="shared" si="30"/>
        <v>1895.2199138486665</v>
      </c>
      <c r="G224" s="89">
        <f t="shared" si="36"/>
        <v>77135.780086151339</v>
      </c>
      <c r="H224" s="89">
        <f t="shared" si="37"/>
        <v>156122.05546445376</v>
      </c>
      <c r="O224">
        <f t="shared" si="39"/>
        <v>8.1250000000000003E-3</v>
      </c>
      <c r="P224">
        <f t="shared" si="39"/>
        <v>300</v>
      </c>
      <c r="Q224" s="91">
        <f t="shared" si="31"/>
        <v>210</v>
      </c>
      <c r="R224" s="93">
        <f t="shared" si="32"/>
        <v>79031</v>
      </c>
      <c r="S224" s="93">
        <f t="shared" si="33"/>
        <v>76514.102999282171</v>
      </c>
      <c r="T224" s="93">
        <f t="shared" si="34"/>
        <v>76514.102999282171</v>
      </c>
      <c r="U224" s="93">
        <f t="shared" si="35"/>
        <v>233257.83555060509</v>
      </c>
    </row>
    <row r="225" spans="1:21">
      <c r="A225" s="91">
        <v>212</v>
      </c>
      <c r="B225" s="99">
        <v>2793469.282974402</v>
      </c>
      <c r="D225" s="88">
        <v>212</v>
      </c>
      <c r="E225" s="97">
        <f t="shared" si="38"/>
        <v>79031</v>
      </c>
      <c r="F225" s="90">
        <f t="shared" si="30"/>
        <v>1268.4917006486869</v>
      </c>
      <c r="G225" s="89">
        <f t="shared" si="36"/>
        <v>77762.508299351306</v>
      </c>
      <c r="H225" s="89">
        <f t="shared" si="37"/>
        <v>78359.547165102456</v>
      </c>
      <c r="O225">
        <f t="shared" si="39"/>
        <v>8.1250000000000003E-3</v>
      </c>
      <c r="P225">
        <f t="shared" si="39"/>
        <v>300</v>
      </c>
      <c r="Q225" s="91">
        <f t="shared" si="31"/>
        <v>211</v>
      </c>
      <c r="R225" s="93">
        <f t="shared" si="32"/>
        <v>79031</v>
      </c>
      <c r="S225" s="93">
        <f t="shared" si="33"/>
        <v>77135.780086151339</v>
      </c>
      <c r="T225" s="93">
        <f t="shared" si="34"/>
        <v>77135.780086151339</v>
      </c>
      <c r="U225" s="93">
        <f t="shared" si="35"/>
        <v>156122.05546445376</v>
      </c>
    </row>
    <row r="226" spans="1:21">
      <c r="A226" s="91">
        <v>213</v>
      </c>
      <c r="B226" s="99">
        <v>2771609.3498554053</v>
      </c>
      <c r="D226" s="88">
        <v>213</v>
      </c>
      <c r="E226" s="97">
        <v>78996</v>
      </c>
      <c r="F226" s="90">
        <f t="shared" si="30"/>
        <v>636.67132071645744</v>
      </c>
      <c r="G226" s="89">
        <f t="shared" si="36"/>
        <v>78359.328679283542</v>
      </c>
      <c r="H226" s="89">
        <f t="shared" si="37"/>
        <v>0.21848581891390495</v>
      </c>
      <c r="O226">
        <f t="shared" si="39"/>
        <v>8.1250000000000003E-3</v>
      </c>
      <c r="P226">
        <f t="shared" si="39"/>
        <v>300</v>
      </c>
      <c r="Q226" s="91">
        <f t="shared" si="31"/>
        <v>212</v>
      </c>
      <c r="R226" s="93">
        <f t="shared" si="32"/>
        <v>79031</v>
      </c>
      <c r="S226" s="93">
        <f t="shared" si="33"/>
        <v>77762.508299351306</v>
      </c>
      <c r="T226" s="93">
        <f t="shared" si="34"/>
        <v>77762.508299351306</v>
      </c>
      <c r="U226" s="93">
        <f t="shared" si="35"/>
        <v>78359.547165102456</v>
      </c>
    </row>
    <row r="227" spans="1:21">
      <c r="A227" s="91">
        <v>214</v>
      </c>
      <c r="B227" s="99">
        <v>2749571.8047798169</v>
      </c>
      <c r="D227" s="88">
        <v>214</v>
      </c>
      <c r="E227" s="97">
        <v>0</v>
      </c>
      <c r="F227" s="90">
        <f t="shared" si="30"/>
        <v>1.7751972786754777E-3</v>
      </c>
      <c r="G227" s="89">
        <f t="shared" si="36"/>
        <v>-1.7751972786754777E-3</v>
      </c>
      <c r="H227" s="89">
        <f t="shared" si="37"/>
        <v>0.22026101619258043</v>
      </c>
      <c r="O227">
        <f t="shared" si="39"/>
        <v>8.1250000000000003E-3</v>
      </c>
      <c r="P227">
        <f t="shared" si="39"/>
        <v>300</v>
      </c>
      <c r="Q227" s="91">
        <f t="shared" si="31"/>
        <v>213</v>
      </c>
      <c r="R227" s="93">
        <f t="shared" si="32"/>
        <v>78996</v>
      </c>
      <c r="S227" s="93">
        <f t="shared" si="33"/>
        <v>78359.328679283542</v>
      </c>
      <c r="T227" s="93">
        <f t="shared" si="34"/>
        <v>78359.328679283542</v>
      </c>
      <c r="U227" s="93">
        <f t="shared" si="35"/>
        <v>0.21848581891390495</v>
      </c>
    </row>
    <row r="228" spans="1:21">
      <c r="A228" s="91">
        <v>215</v>
      </c>
      <c r="B228" s="99">
        <v>2727355.2046504891</v>
      </c>
      <c r="D228" s="88">
        <v>215</v>
      </c>
      <c r="E228" s="89">
        <f t="shared" si="38"/>
        <v>0</v>
      </c>
      <c r="F228" s="90">
        <f t="shared" si="30"/>
        <v>1.7896207565647161E-3</v>
      </c>
      <c r="G228" s="89">
        <f t="shared" si="36"/>
        <v>-1.7896207565647161E-3</v>
      </c>
      <c r="H228" s="89">
        <f t="shared" si="37"/>
        <v>0.22205063694914515</v>
      </c>
      <c r="O228">
        <f t="shared" si="39"/>
        <v>8.1250000000000003E-3</v>
      </c>
      <c r="P228">
        <f t="shared" si="39"/>
        <v>300</v>
      </c>
      <c r="Q228" s="91">
        <f t="shared" si="31"/>
        <v>214</v>
      </c>
      <c r="R228" s="93">
        <f t="shared" si="32"/>
        <v>0</v>
      </c>
      <c r="S228" s="93">
        <f t="shared" si="33"/>
        <v>-1.7751972786754777E-3</v>
      </c>
      <c r="T228" s="93">
        <f t="shared" si="34"/>
        <v>-1.7751972786754777E-3</v>
      </c>
      <c r="U228" s="93">
        <f t="shared" si="35"/>
        <v>0.22026101619258043</v>
      </c>
    </row>
    <row r="229" spans="1:21">
      <c r="A229" s="91">
        <v>216</v>
      </c>
      <c r="B229" s="99">
        <v>2704958.0946451109</v>
      </c>
      <c r="D229" s="88">
        <v>216</v>
      </c>
      <c r="E229" s="89">
        <f t="shared" si="38"/>
        <v>0</v>
      </c>
      <c r="F229" s="90">
        <f t="shared" si="30"/>
        <v>1.8041614252118044E-3</v>
      </c>
      <c r="G229" s="89">
        <f t="shared" si="36"/>
        <v>-1.8041614252118044E-3</v>
      </c>
      <c r="H229" s="89">
        <f t="shared" si="37"/>
        <v>0.22385479837435696</v>
      </c>
      <c r="O229">
        <f t="shared" si="39"/>
        <v>8.1250000000000003E-3</v>
      </c>
      <c r="P229">
        <f t="shared" si="39"/>
        <v>300</v>
      </c>
      <c r="Q229" s="91">
        <f t="shared" si="31"/>
        <v>215</v>
      </c>
      <c r="R229" s="93">
        <f t="shared" si="32"/>
        <v>0</v>
      </c>
      <c r="S229" s="93">
        <f t="shared" si="33"/>
        <v>-1.7896207565647161E-3</v>
      </c>
      <c r="T229" s="93">
        <f t="shared" si="34"/>
        <v>-1.7896207565647161E-3</v>
      </c>
      <c r="U229" s="93">
        <f t="shared" si="35"/>
        <v>0.22205063694914515</v>
      </c>
    </row>
    <row r="230" spans="1:21">
      <c r="A230" s="91">
        <v>217</v>
      </c>
      <c r="B230" s="99">
        <v>2682379.0081209387</v>
      </c>
      <c r="D230" s="88">
        <v>217</v>
      </c>
      <c r="E230" s="89">
        <f t="shared" si="38"/>
        <v>0</v>
      </c>
      <c r="F230" s="90">
        <f t="shared" si="30"/>
        <v>1.8188202367916504E-3</v>
      </c>
      <c r="G230" s="89">
        <f t="shared" si="36"/>
        <v>-1.8188202367916504E-3</v>
      </c>
      <c r="H230" s="89">
        <f t="shared" si="37"/>
        <v>0.2256736186111486</v>
      </c>
      <c r="O230">
        <f t="shared" si="39"/>
        <v>8.1250000000000003E-3</v>
      </c>
      <c r="P230">
        <f t="shared" si="39"/>
        <v>300</v>
      </c>
      <c r="Q230" s="91">
        <f t="shared" si="31"/>
        <v>216</v>
      </c>
      <c r="R230" s="93">
        <f t="shared" si="32"/>
        <v>0</v>
      </c>
      <c r="S230" s="93">
        <f t="shared" si="33"/>
        <v>-1.8041614252118044E-3</v>
      </c>
      <c r="T230" s="93">
        <f t="shared" si="34"/>
        <v>-1.8041614252118044E-3</v>
      </c>
      <c r="U230" s="93">
        <f t="shared" si="35"/>
        <v>0.22385479837435696</v>
      </c>
    </row>
    <row r="231" spans="1:21">
      <c r="A231" s="91">
        <v>218</v>
      </c>
      <c r="B231" s="99">
        <v>2659616.4665187579</v>
      </c>
      <c r="D231" s="88">
        <v>218</v>
      </c>
      <c r="E231" s="89">
        <f t="shared" si="38"/>
        <v>0</v>
      </c>
      <c r="F231" s="90">
        <f t="shared" si="30"/>
        <v>1.8335981512155825E-3</v>
      </c>
      <c r="G231" s="89">
        <f t="shared" si="36"/>
        <v>-1.8335981512155825E-3</v>
      </c>
      <c r="H231" s="89">
        <f t="shared" si="37"/>
        <v>0.22750721676236418</v>
      </c>
      <c r="O231">
        <f t="shared" si="39"/>
        <v>8.1250000000000003E-3</v>
      </c>
      <c r="P231">
        <f t="shared" si="39"/>
        <v>300</v>
      </c>
      <c r="Q231" s="91">
        <f t="shared" si="31"/>
        <v>217</v>
      </c>
      <c r="R231" s="93">
        <f t="shared" si="32"/>
        <v>0</v>
      </c>
      <c r="S231" s="93">
        <f t="shared" si="33"/>
        <v>-1.8188202367916504E-3</v>
      </c>
      <c r="T231" s="93">
        <f t="shared" si="34"/>
        <v>-1.8188202367916504E-3</v>
      </c>
      <c r="U231" s="93">
        <f t="shared" si="35"/>
        <v>0.2256736186111486</v>
      </c>
    </row>
    <row r="232" spans="1:21">
      <c r="A232" s="91">
        <v>219</v>
      </c>
      <c r="B232" s="99">
        <v>2636668.9792660591</v>
      </c>
      <c r="D232" s="88">
        <v>219</v>
      </c>
      <c r="E232" s="89">
        <f t="shared" si="38"/>
        <v>0</v>
      </c>
      <c r="F232" s="90">
        <f t="shared" si="30"/>
        <v>1.8484961361942092E-3</v>
      </c>
      <c r="G232" s="89">
        <f t="shared" si="36"/>
        <v>-1.8484961361942092E-3</v>
      </c>
      <c r="H232" s="89">
        <f t="shared" si="37"/>
        <v>0.22935571289855838</v>
      </c>
      <c r="O232">
        <f t="shared" si="39"/>
        <v>8.1250000000000003E-3</v>
      </c>
      <c r="P232">
        <f t="shared" si="39"/>
        <v>300</v>
      </c>
      <c r="Q232" s="91">
        <f t="shared" si="31"/>
        <v>218</v>
      </c>
      <c r="R232" s="93">
        <f t="shared" si="32"/>
        <v>0</v>
      </c>
      <c r="S232" s="93">
        <f t="shared" si="33"/>
        <v>-1.8335981512155825E-3</v>
      </c>
      <c r="T232" s="93">
        <f t="shared" si="34"/>
        <v>-1.8335981512155825E-3</v>
      </c>
      <c r="U232" s="93">
        <f t="shared" si="35"/>
        <v>0.22750721676236418</v>
      </c>
    </row>
    <row r="233" spans="1:21">
      <c r="A233" s="91">
        <v>220</v>
      </c>
      <c r="B233" s="99">
        <v>2613535.0436794325</v>
      </c>
      <c r="D233" s="88">
        <v>220</v>
      </c>
      <c r="E233" s="89">
        <f t="shared" si="38"/>
        <v>0</v>
      </c>
      <c r="F233" s="90">
        <f t="shared" si="30"/>
        <v>1.863515167300787E-3</v>
      </c>
      <c r="G233" s="89">
        <f t="shared" si="36"/>
        <v>-1.863515167300787E-3</v>
      </c>
      <c r="H233" s="89">
        <f t="shared" si="37"/>
        <v>0.23121922806585918</v>
      </c>
      <c r="O233">
        <f t="shared" si="39"/>
        <v>8.1250000000000003E-3</v>
      </c>
      <c r="P233">
        <f t="shared" si="39"/>
        <v>300</v>
      </c>
      <c r="Q233" s="91">
        <f t="shared" si="31"/>
        <v>219</v>
      </c>
      <c r="R233" s="93">
        <f t="shared" si="32"/>
        <v>0</v>
      </c>
      <c r="S233" s="93">
        <f t="shared" si="33"/>
        <v>-1.8484961361942092E-3</v>
      </c>
      <c r="T233" s="93">
        <f t="shared" si="34"/>
        <v>-1.8484961361942092E-3</v>
      </c>
      <c r="U233" s="93">
        <f t="shared" si="35"/>
        <v>0.22935571289855838</v>
      </c>
    </row>
    <row r="234" spans="1:21">
      <c r="A234" s="91">
        <v>221</v>
      </c>
      <c r="B234" s="99">
        <v>2590213.1448661643</v>
      </c>
      <c r="D234" s="88">
        <v>221</v>
      </c>
      <c r="E234" s="89">
        <f t="shared" si="38"/>
        <v>0</v>
      </c>
      <c r="F234" s="90">
        <f t="shared" si="30"/>
        <v>1.8786562280351058E-3</v>
      </c>
      <c r="G234" s="89">
        <f t="shared" si="36"/>
        <v>-1.8786562280351058E-3</v>
      </c>
      <c r="H234" s="89">
        <f t="shared" si="37"/>
        <v>0.23309788429389428</v>
      </c>
      <c r="O234">
        <f t="shared" si="39"/>
        <v>8.1250000000000003E-3</v>
      </c>
      <c r="P234">
        <f t="shared" si="39"/>
        <v>300</v>
      </c>
      <c r="Q234" s="91">
        <f t="shared" si="31"/>
        <v>220</v>
      </c>
      <c r="R234" s="93">
        <f t="shared" si="32"/>
        <v>0</v>
      </c>
      <c r="S234" s="93">
        <f t="shared" si="33"/>
        <v>-1.863515167300787E-3</v>
      </c>
      <c r="T234" s="93">
        <f t="shared" si="34"/>
        <v>-1.863515167300787E-3</v>
      </c>
      <c r="U234" s="93">
        <f t="shared" si="35"/>
        <v>0.23121922806585918</v>
      </c>
    </row>
    <row r="235" spans="1:21">
      <c r="A235" s="91">
        <v>222</v>
      </c>
      <c r="B235" s="99">
        <v>2566701.7556250384</v>
      </c>
      <c r="D235" s="88">
        <v>222</v>
      </c>
      <c r="E235" s="89">
        <f t="shared" si="38"/>
        <v>0</v>
      </c>
      <c r="F235" s="90">
        <f t="shared" si="30"/>
        <v>1.8939203098878911E-3</v>
      </c>
      <c r="G235" s="89">
        <f t="shared" si="36"/>
        <v>-1.8939203098878911E-3</v>
      </c>
      <c r="H235" s="89">
        <f t="shared" si="37"/>
        <v>0.23499180460378216</v>
      </c>
      <c r="O235">
        <f t="shared" si="39"/>
        <v>8.1250000000000003E-3</v>
      </c>
      <c r="P235">
        <f t="shared" si="39"/>
        <v>300</v>
      </c>
      <c r="Q235" s="91">
        <f t="shared" si="31"/>
        <v>221</v>
      </c>
      <c r="R235" s="93">
        <f t="shared" si="32"/>
        <v>0</v>
      </c>
      <c r="S235" s="93">
        <f t="shared" si="33"/>
        <v>-1.8786562280351058E-3</v>
      </c>
      <c r="T235" s="93">
        <f t="shared" si="34"/>
        <v>-1.8786562280351058E-3</v>
      </c>
      <c r="U235" s="93">
        <f t="shared" si="35"/>
        <v>0.23309788429389428</v>
      </c>
    </row>
    <row r="236" spans="1:21">
      <c r="A236" s="91">
        <v>223</v>
      </c>
      <c r="B236" s="99">
        <v>2542999.3363463283</v>
      </c>
      <c r="D236" s="88">
        <v>223</v>
      </c>
      <c r="E236" s="89">
        <f t="shared" si="38"/>
        <v>0</v>
      </c>
      <c r="F236" s="90">
        <f t="shared" si="30"/>
        <v>1.9093084124057302E-3</v>
      </c>
      <c r="G236" s="89">
        <f t="shared" si="36"/>
        <v>-1.9093084124057302E-3</v>
      </c>
      <c r="H236" s="89">
        <f t="shared" si="37"/>
        <v>0.23690111301618788</v>
      </c>
      <c r="O236">
        <f t="shared" si="39"/>
        <v>8.1250000000000003E-3</v>
      </c>
      <c r="P236">
        <f t="shared" si="39"/>
        <v>300</v>
      </c>
      <c r="Q236" s="91">
        <f t="shared" si="31"/>
        <v>222</v>
      </c>
      <c r="R236" s="93">
        <f t="shared" si="32"/>
        <v>0</v>
      </c>
      <c r="S236" s="93">
        <f t="shared" si="33"/>
        <v>-1.8939203098878911E-3</v>
      </c>
      <c r="T236" s="93">
        <f t="shared" si="34"/>
        <v>-1.8939203098878911E-3</v>
      </c>
      <c r="U236" s="93">
        <f t="shared" si="35"/>
        <v>0.23499180460378216</v>
      </c>
    </row>
    <row r="237" spans="1:21">
      <c r="A237" s="91">
        <v>224</v>
      </c>
      <c r="B237" s="99">
        <v>2519104.3349109786</v>
      </c>
      <c r="D237" s="88">
        <v>224</v>
      </c>
      <c r="E237" s="89">
        <f t="shared" si="38"/>
        <v>0</v>
      </c>
      <c r="F237" s="90">
        <f t="shared" si="30"/>
        <v>1.9248215432565265E-3</v>
      </c>
      <c r="G237" s="89">
        <f t="shared" si="36"/>
        <v>-1.9248215432565265E-3</v>
      </c>
      <c r="H237" s="89">
        <f t="shared" si="37"/>
        <v>0.2388259345594444</v>
      </c>
      <c r="O237">
        <f t="shared" si="39"/>
        <v>8.1250000000000003E-3</v>
      </c>
      <c r="P237">
        <f t="shared" si="39"/>
        <v>300</v>
      </c>
      <c r="Q237" s="91">
        <f t="shared" si="31"/>
        <v>223</v>
      </c>
      <c r="R237" s="93">
        <f t="shared" si="32"/>
        <v>0</v>
      </c>
      <c r="S237" s="93">
        <f t="shared" si="33"/>
        <v>-1.9093084124057302E-3</v>
      </c>
      <c r="T237" s="93">
        <f t="shared" si="34"/>
        <v>-1.9093084124057302E-3</v>
      </c>
      <c r="U237" s="93">
        <f t="shared" si="35"/>
        <v>0.23690111301618788</v>
      </c>
    </row>
    <row r="238" spans="1:21">
      <c r="A238" s="91">
        <v>225</v>
      </c>
      <c r="B238" s="99">
        <v>2495015.1865889668</v>
      </c>
      <c r="D238" s="88">
        <v>225</v>
      </c>
      <c r="E238" s="89">
        <f t="shared" si="38"/>
        <v>0</v>
      </c>
      <c r="F238" s="90">
        <f t="shared" si="30"/>
        <v>1.9404607182954858E-3</v>
      </c>
      <c r="G238" s="89">
        <f t="shared" si="36"/>
        <v>-1.9404607182954858E-3</v>
      </c>
      <c r="H238" s="89">
        <f t="shared" si="37"/>
        <v>0.24076639527773988</v>
      </c>
      <c r="O238">
        <f t="shared" si="39"/>
        <v>8.1250000000000003E-3</v>
      </c>
      <c r="P238">
        <f t="shared" si="39"/>
        <v>300</v>
      </c>
      <c r="Q238" s="91">
        <f t="shared" si="31"/>
        <v>224</v>
      </c>
      <c r="R238" s="93">
        <f t="shared" si="32"/>
        <v>0</v>
      </c>
      <c r="S238" s="93">
        <f t="shared" si="33"/>
        <v>-1.9248215432565265E-3</v>
      </c>
      <c r="T238" s="93">
        <f t="shared" si="34"/>
        <v>-1.9248215432565265E-3</v>
      </c>
      <c r="U238" s="93">
        <f t="shared" si="35"/>
        <v>0.2388259345594444</v>
      </c>
    </row>
    <row r="239" spans="1:21">
      <c r="A239" s="91">
        <v>226</v>
      </c>
      <c r="B239" s="99">
        <v>2470730.3139368384</v>
      </c>
      <c r="D239" s="88">
        <v>226</v>
      </c>
      <c r="E239" s="89">
        <f t="shared" si="38"/>
        <v>0</v>
      </c>
      <c r="F239" s="90">
        <f t="shared" si="30"/>
        <v>1.9562269616316364E-3</v>
      </c>
      <c r="G239" s="89">
        <f t="shared" si="36"/>
        <v>-1.9562269616316364E-3</v>
      </c>
      <c r="H239" s="89">
        <f t="shared" si="37"/>
        <v>0.24272262223937152</v>
      </c>
      <c r="O239">
        <f t="shared" si="39"/>
        <v>8.1250000000000003E-3</v>
      </c>
      <c r="P239">
        <f t="shared" si="39"/>
        <v>300</v>
      </c>
      <c r="Q239" s="91">
        <f t="shared" si="31"/>
        <v>225</v>
      </c>
      <c r="R239" s="93">
        <f t="shared" si="32"/>
        <v>0</v>
      </c>
      <c r="S239" s="93">
        <f t="shared" si="33"/>
        <v>-1.9404607182954858E-3</v>
      </c>
      <c r="T239" s="93">
        <f t="shared" si="34"/>
        <v>-1.9404607182954858E-3</v>
      </c>
      <c r="U239" s="93">
        <f t="shared" si="35"/>
        <v>0.24076639527773988</v>
      </c>
    </row>
    <row r="240" spans="1:21">
      <c r="A240" s="91">
        <v>227</v>
      </c>
      <c r="B240" s="99">
        <v>2446248.1266944115</v>
      </c>
      <c r="D240" s="88">
        <v>227</v>
      </c>
      <c r="E240" s="89">
        <f t="shared" si="38"/>
        <v>0</v>
      </c>
      <c r="F240" s="90">
        <f t="shared" si="30"/>
        <v>1.9721213056948937E-3</v>
      </c>
      <c r="G240" s="89">
        <f t="shared" si="36"/>
        <v>-1.9721213056948937E-3</v>
      </c>
      <c r="H240" s="89">
        <f t="shared" si="37"/>
        <v>0.24469474354506643</v>
      </c>
      <c r="O240">
        <f t="shared" si="39"/>
        <v>8.1250000000000003E-3</v>
      </c>
      <c r="P240">
        <f t="shared" si="39"/>
        <v>300</v>
      </c>
      <c r="Q240" s="91">
        <f t="shared" si="31"/>
        <v>226</v>
      </c>
      <c r="R240" s="93">
        <f t="shared" si="32"/>
        <v>0</v>
      </c>
      <c r="S240" s="93">
        <f t="shared" si="33"/>
        <v>-1.9562269616316364E-3</v>
      </c>
      <c r="T240" s="93">
        <f t="shared" si="34"/>
        <v>-1.9562269616316364E-3</v>
      </c>
      <c r="U240" s="93">
        <f t="shared" si="35"/>
        <v>0.24272262223937152</v>
      </c>
    </row>
    <row r="241" spans="1:21">
      <c r="A241" s="91">
        <v>228</v>
      </c>
      <c r="B241" s="99">
        <v>2421567.0216806401</v>
      </c>
      <c r="D241" s="88">
        <v>228</v>
      </c>
      <c r="E241" s="89">
        <f t="shared" si="38"/>
        <v>0</v>
      </c>
      <c r="F241" s="90">
        <f t="shared" si="30"/>
        <v>1.9881447913036648E-3</v>
      </c>
      <c r="G241" s="89">
        <f t="shared" si="36"/>
        <v>-1.9881447913036648E-3</v>
      </c>
      <c r="H241" s="89">
        <f t="shared" si="37"/>
        <v>0.24668288833637009</v>
      </c>
      <c r="O241">
        <f t="shared" si="39"/>
        <v>8.1250000000000003E-3</v>
      </c>
      <c r="P241">
        <f t="shared" si="39"/>
        <v>300</v>
      </c>
      <c r="Q241" s="91">
        <f t="shared" si="31"/>
        <v>227</v>
      </c>
      <c r="R241" s="93">
        <f t="shared" si="32"/>
        <v>0</v>
      </c>
      <c r="S241" s="93">
        <f t="shared" si="33"/>
        <v>-1.9721213056948937E-3</v>
      </c>
      <c r="T241" s="93">
        <f t="shared" si="34"/>
        <v>-1.9721213056948937E-3</v>
      </c>
      <c r="U241" s="93">
        <f t="shared" si="35"/>
        <v>0.24469474354506643</v>
      </c>
    </row>
    <row r="242" spans="1:21">
      <c r="A242" s="91">
        <v>229</v>
      </c>
      <c r="B242" s="99">
        <v>2396685.3826886318</v>
      </c>
      <c r="D242" s="88">
        <v>229</v>
      </c>
      <c r="E242" s="89">
        <f t="shared" si="38"/>
        <v>0</v>
      </c>
      <c r="F242" s="90">
        <f t="shared" si="30"/>
        <v>2.0042984677330071E-3</v>
      </c>
      <c r="G242" s="89">
        <f t="shared" si="36"/>
        <v>-2.0042984677330071E-3</v>
      </c>
      <c r="H242" s="89">
        <f t="shared" si="37"/>
        <v>0.24868718680410309</v>
      </c>
      <c r="O242">
        <f t="shared" si="39"/>
        <v>8.1250000000000003E-3</v>
      </c>
      <c r="P242">
        <f t="shared" si="39"/>
        <v>300</v>
      </c>
      <c r="Q242" s="91">
        <f t="shared" si="31"/>
        <v>228</v>
      </c>
      <c r="R242" s="93">
        <f t="shared" si="32"/>
        <v>0</v>
      </c>
      <c r="S242" s="93">
        <f t="shared" si="33"/>
        <v>-1.9881447913036648E-3</v>
      </c>
      <c r="T242" s="93">
        <f t="shared" si="34"/>
        <v>-1.9881447913036648E-3</v>
      </c>
      <c r="U242" s="93">
        <f t="shared" si="35"/>
        <v>0.24668288833637009</v>
      </c>
    </row>
    <row r="243" spans="1:21">
      <c r="A243" s="91">
        <v>230</v>
      </c>
      <c r="B243" s="99">
        <v>2371601.5803798134</v>
      </c>
      <c r="D243" s="88">
        <v>230</v>
      </c>
      <c r="E243" s="89">
        <f t="shared" si="38"/>
        <v>0</v>
      </c>
      <c r="F243" s="90">
        <f t="shared" si="30"/>
        <v>2.0205833927833378E-3</v>
      </c>
      <c r="G243" s="89">
        <f t="shared" si="36"/>
        <v>-2.0205833927833378E-3</v>
      </c>
      <c r="H243" s="89">
        <f t="shared" si="37"/>
        <v>0.25070777019688645</v>
      </c>
      <c r="O243">
        <f t="shared" si="39"/>
        <v>8.1250000000000003E-3</v>
      </c>
      <c r="P243">
        <f t="shared" si="39"/>
        <v>300</v>
      </c>
      <c r="Q243" s="91">
        <f t="shared" si="31"/>
        <v>229</v>
      </c>
      <c r="R243" s="93">
        <f t="shared" si="32"/>
        <v>0</v>
      </c>
      <c r="S243" s="93">
        <f t="shared" si="33"/>
        <v>-2.0042984677330071E-3</v>
      </c>
      <c r="T243" s="93">
        <f t="shared" si="34"/>
        <v>-2.0042984677330071E-3</v>
      </c>
      <c r="U243" s="93">
        <f t="shared" si="35"/>
        <v>0.24868718680410309</v>
      </c>
    </row>
    <row r="244" spans="1:21">
      <c r="A244" s="91">
        <v>231</v>
      </c>
      <c r="B244" s="99">
        <v>2346313.9721772359</v>
      </c>
      <c r="D244" s="88">
        <v>231</v>
      </c>
      <c r="E244" s="89">
        <f t="shared" si="38"/>
        <v>0</v>
      </c>
      <c r="F244" s="90">
        <f t="shared" si="30"/>
        <v>2.0370006328497025E-3</v>
      </c>
      <c r="G244" s="89">
        <f t="shared" si="36"/>
        <v>-2.0370006328497025E-3</v>
      </c>
      <c r="H244" s="89">
        <f t="shared" si="37"/>
        <v>0.25274477082973618</v>
      </c>
      <c r="O244">
        <f t="shared" si="39"/>
        <v>8.1250000000000003E-3</v>
      </c>
      <c r="P244">
        <f t="shared" si="39"/>
        <v>300</v>
      </c>
      <c r="Q244" s="91">
        <f t="shared" si="31"/>
        <v>230</v>
      </c>
      <c r="R244" s="93">
        <f t="shared" si="32"/>
        <v>0</v>
      </c>
      <c r="S244" s="93">
        <f t="shared" si="33"/>
        <v>-2.0205833927833378E-3</v>
      </c>
      <c r="T244" s="93">
        <f t="shared" si="34"/>
        <v>-2.0205833927833378E-3</v>
      </c>
      <c r="U244" s="93">
        <f t="shared" si="35"/>
        <v>0.25070777019688645</v>
      </c>
    </row>
    <row r="245" spans="1:21">
      <c r="A245" s="91">
        <v>232</v>
      </c>
      <c r="B245" s="99">
        <v>2320820.9021580121</v>
      </c>
      <c r="D245" s="88">
        <v>232</v>
      </c>
      <c r="E245" s="89">
        <f t="shared" si="38"/>
        <v>0</v>
      </c>
      <c r="F245" s="90">
        <f t="shared" si="30"/>
        <v>2.0535512629916066E-3</v>
      </c>
      <c r="G245" s="89">
        <f t="shared" si="36"/>
        <v>-2.0535512629916066E-3</v>
      </c>
      <c r="H245" s="89">
        <f t="shared" si="37"/>
        <v>0.25479832209272779</v>
      </c>
      <c r="O245">
        <f t="shared" si="39"/>
        <v>8.1250000000000003E-3</v>
      </c>
      <c r="P245">
        <f t="shared" si="39"/>
        <v>300</v>
      </c>
      <c r="Q245" s="91">
        <f t="shared" si="31"/>
        <v>231</v>
      </c>
      <c r="R245" s="93">
        <f t="shared" si="32"/>
        <v>0</v>
      </c>
      <c r="S245" s="93">
        <f t="shared" si="33"/>
        <v>-2.0370006328497025E-3</v>
      </c>
      <c r="T245" s="93">
        <f t="shared" si="34"/>
        <v>-2.0370006328497025E-3</v>
      </c>
      <c r="U245" s="93">
        <f t="shared" si="35"/>
        <v>0.25274477082973618</v>
      </c>
    </row>
    <row r="246" spans="1:21">
      <c r="A246" s="91">
        <v>233</v>
      </c>
      <c r="B246" s="99">
        <v>2295120.7009448824</v>
      </c>
      <c r="D246" s="88">
        <v>233</v>
      </c>
      <c r="E246" s="89">
        <f t="shared" si="38"/>
        <v>0</v>
      </c>
      <c r="F246" s="90">
        <f t="shared" si="30"/>
        <v>2.0702363670034134E-3</v>
      </c>
      <c r="G246" s="89">
        <f t="shared" si="36"/>
        <v>-2.0702363670034134E-3</v>
      </c>
      <c r="H246" s="89">
        <f t="shared" si="37"/>
        <v>0.25686855845973122</v>
      </c>
      <c r="O246">
        <f t="shared" si="39"/>
        <v>8.1250000000000003E-3</v>
      </c>
      <c r="P246">
        <f t="shared" si="39"/>
        <v>300</v>
      </c>
      <c r="Q246" s="91">
        <f t="shared" si="31"/>
        <v>232</v>
      </c>
      <c r="R246" s="93">
        <f t="shared" si="32"/>
        <v>0</v>
      </c>
      <c r="S246" s="93">
        <f t="shared" si="33"/>
        <v>-2.0535512629916066E-3</v>
      </c>
      <c r="T246" s="93">
        <f t="shared" si="34"/>
        <v>-2.0535512629916066E-3</v>
      </c>
      <c r="U246" s="93">
        <f t="shared" si="35"/>
        <v>0.25479832209272779</v>
      </c>
    </row>
    <row r="247" spans="1:21">
      <c r="A247" s="91">
        <v>234</v>
      </c>
      <c r="B247" s="99">
        <v>2269211.6855968959</v>
      </c>
      <c r="D247" s="88">
        <v>234</v>
      </c>
      <c r="E247" s="89">
        <f t="shared" si="38"/>
        <v>0</v>
      </c>
      <c r="F247" s="90">
        <f t="shared" si="30"/>
        <v>2.0870570374853163E-3</v>
      </c>
      <c r="G247" s="89">
        <f t="shared" si="36"/>
        <v>-2.0870570374853163E-3</v>
      </c>
      <c r="H247" s="89">
        <f t="shared" si="37"/>
        <v>0.25895561549721652</v>
      </c>
      <c r="O247">
        <f t="shared" si="39"/>
        <v>8.1250000000000003E-3</v>
      </c>
      <c r="P247">
        <f t="shared" si="39"/>
        <v>300</v>
      </c>
      <c r="Q247" s="91">
        <f t="shared" si="31"/>
        <v>233</v>
      </c>
      <c r="R247" s="93">
        <f t="shared" si="32"/>
        <v>0</v>
      </c>
      <c r="S247" s="93">
        <f t="shared" si="33"/>
        <v>-2.0702363670034134E-3</v>
      </c>
      <c r="T247" s="93">
        <f t="shared" si="34"/>
        <v>-2.0702363670034134E-3</v>
      </c>
      <c r="U247" s="93">
        <f t="shared" si="35"/>
        <v>0.25686855845973122</v>
      </c>
    </row>
    <row r="248" spans="1:21">
      <c r="A248" s="91">
        <v>235</v>
      </c>
      <c r="B248" s="99">
        <v>2243092.159499207</v>
      </c>
      <c r="D248" s="88">
        <v>235</v>
      </c>
      <c r="E248" s="89">
        <f t="shared" si="38"/>
        <v>0</v>
      </c>
      <c r="F248" s="90">
        <f t="shared" si="30"/>
        <v>2.1040143759148843E-3</v>
      </c>
      <c r="G248" s="89">
        <f t="shared" si="36"/>
        <v>-2.1040143759148843E-3</v>
      </c>
      <c r="H248" s="89">
        <f t="shared" si="37"/>
        <v>0.26105962987313142</v>
      </c>
      <c r="O248">
        <f t="shared" si="39"/>
        <v>8.1250000000000003E-3</v>
      </c>
      <c r="P248">
        <f t="shared" si="39"/>
        <v>300</v>
      </c>
      <c r="Q248" s="91">
        <f t="shared" si="31"/>
        <v>234</v>
      </c>
      <c r="R248" s="93">
        <f t="shared" si="32"/>
        <v>0</v>
      </c>
      <c r="S248" s="93">
        <f t="shared" si="33"/>
        <v>-2.0870570374853163E-3</v>
      </c>
      <c r="T248" s="93">
        <f t="shared" si="34"/>
        <v>-2.0870570374853163E-3</v>
      </c>
      <c r="U248" s="93">
        <f t="shared" si="35"/>
        <v>0.25895561549721652</v>
      </c>
    </row>
    <row r="249" spans="1:21">
      <c r="A249" s="91">
        <v>236</v>
      </c>
      <c r="B249" s="99">
        <v>2216760.4122519745</v>
      </c>
      <c r="D249" s="88">
        <v>236</v>
      </c>
      <c r="E249" s="89">
        <f t="shared" si="38"/>
        <v>0</v>
      </c>
      <c r="F249" s="90">
        <f t="shared" si="30"/>
        <v>2.1211094927191926E-3</v>
      </c>
      <c r="G249" s="89">
        <f t="shared" si="36"/>
        <v>-2.1211094927191926E-3</v>
      </c>
      <c r="H249" s="89">
        <f t="shared" si="37"/>
        <v>0.26318073936585062</v>
      </c>
      <c r="O249">
        <f t="shared" si="39"/>
        <v>8.1250000000000003E-3</v>
      </c>
      <c r="P249">
        <f t="shared" si="39"/>
        <v>300</v>
      </c>
      <c r="Q249" s="91">
        <f t="shared" si="31"/>
        <v>235</v>
      </c>
      <c r="R249" s="93">
        <f t="shared" si="32"/>
        <v>0</v>
      </c>
      <c r="S249" s="93">
        <f t="shared" si="33"/>
        <v>-2.1040143759148843E-3</v>
      </c>
      <c r="T249" s="93">
        <f t="shared" si="34"/>
        <v>-2.1040143759148843E-3</v>
      </c>
      <c r="U249" s="93">
        <f t="shared" si="35"/>
        <v>0.26105962987313142</v>
      </c>
    </row>
    <row r="250" spans="1:21">
      <c r="A250" s="91">
        <v>237</v>
      </c>
      <c r="B250" s="99">
        <v>2190214.7195583582</v>
      </c>
      <c r="D250" s="88">
        <v>237</v>
      </c>
      <c r="E250" s="89">
        <f t="shared" si="38"/>
        <v>0</v>
      </c>
      <c r="F250" s="90">
        <f t="shared" si="30"/>
        <v>2.1383435073475364E-3</v>
      </c>
      <c r="G250" s="89">
        <f t="shared" si="36"/>
        <v>-2.1383435073475364E-3</v>
      </c>
      <c r="H250" s="89">
        <f t="shared" si="37"/>
        <v>0.26531908287319816</v>
      </c>
      <c r="O250">
        <f t="shared" si="39"/>
        <v>8.1250000000000003E-3</v>
      </c>
      <c r="P250">
        <f t="shared" si="39"/>
        <v>300</v>
      </c>
      <c r="Q250" s="91">
        <f t="shared" si="31"/>
        <v>236</v>
      </c>
      <c r="R250" s="93">
        <f t="shared" si="32"/>
        <v>0</v>
      </c>
      <c r="S250" s="93">
        <f t="shared" si="33"/>
        <v>-2.1211094927191926E-3</v>
      </c>
      <c r="T250" s="93">
        <f t="shared" si="34"/>
        <v>-2.1211094927191926E-3</v>
      </c>
      <c r="U250" s="93">
        <f t="shared" si="35"/>
        <v>0.26318073936585062</v>
      </c>
    </row>
    <row r="251" spans="1:21">
      <c r="A251" s="91">
        <v>238</v>
      </c>
      <c r="B251" s="99">
        <v>2163453.3431116063</v>
      </c>
      <c r="D251" s="88">
        <v>238</v>
      </c>
      <c r="E251" s="89">
        <f t="shared" si="38"/>
        <v>0</v>
      </c>
      <c r="F251" s="90">
        <f t="shared" si="30"/>
        <v>2.1557175483447352E-3</v>
      </c>
      <c r="G251" s="89">
        <f t="shared" si="36"/>
        <v>-2.1557175483447352E-3</v>
      </c>
      <c r="H251" s="89">
        <f t="shared" si="37"/>
        <v>0.26747480042154292</v>
      </c>
      <c r="O251">
        <f t="shared" si="39"/>
        <v>8.1250000000000003E-3</v>
      </c>
      <c r="P251">
        <f t="shared" si="39"/>
        <v>300</v>
      </c>
      <c r="Q251" s="91">
        <f t="shared" si="31"/>
        <v>237</v>
      </c>
      <c r="R251" s="93">
        <f t="shared" si="32"/>
        <v>0</v>
      </c>
      <c r="S251" s="93">
        <f t="shared" si="33"/>
        <v>-2.1383435073475364E-3</v>
      </c>
      <c r="T251" s="93">
        <f t="shared" si="34"/>
        <v>-2.1383435073475364E-3</v>
      </c>
      <c r="U251" s="93">
        <f t="shared" si="35"/>
        <v>0.26531908287319816</v>
      </c>
    </row>
    <row r="252" spans="1:21">
      <c r="A252" s="91">
        <v>239</v>
      </c>
      <c r="B252" s="99">
        <v>2136474.5304812244</v>
      </c>
      <c r="D252" s="88">
        <v>239</v>
      </c>
      <c r="E252" s="89">
        <f t="shared" si="38"/>
        <v>0</v>
      </c>
      <c r="F252" s="90">
        <f t="shared" si="30"/>
        <v>2.1732327534250365E-3</v>
      </c>
      <c r="G252" s="89">
        <f t="shared" si="36"/>
        <v>-2.1732327534250365E-3</v>
      </c>
      <c r="H252" s="89">
        <f t="shared" si="37"/>
        <v>0.26964803317496794</v>
      </c>
      <c r="O252">
        <f t="shared" si="39"/>
        <v>8.1250000000000003E-3</v>
      </c>
      <c r="P252">
        <f t="shared" si="39"/>
        <v>300</v>
      </c>
      <c r="Q252" s="91">
        <f t="shared" si="31"/>
        <v>238</v>
      </c>
      <c r="R252" s="93">
        <f t="shared" si="32"/>
        <v>0</v>
      </c>
      <c r="S252" s="93">
        <f t="shared" si="33"/>
        <v>-2.1557175483447352E-3</v>
      </c>
      <c r="T252" s="93">
        <f t="shared" si="34"/>
        <v>-2.1557175483447352E-3</v>
      </c>
      <c r="U252" s="93">
        <f t="shared" si="35"/>
        <v>0.26747480042154292</v>
      </c>
    </row>
    <row r="253" spans="1:21">
      <c r="A253" s="91">
        <v>240</v>
      </c>
      <c r="B253" s="99">
        <v>2109276.5149982208</v>
      </c>
      <c r="D253" s="88">
        <v>240</v>
      </c>
      <c r="E253" s="89">
        <f t="shared" si="38"/>
        <v>0</v>
      </c>
      <c r="F253" s="90">
        <f t="shared" si="30"/>
        <v>2.1908902695466147E-3</v>
      </c>
      <c r="G253" s="89">
        <f t="shared" si="36"/>
        <v>-2.1908902695466147E-3</v>
      </c>
      <c r="H253" s="89">
        <f t="shared" si="37"/>
        <v>0.27183892344451455</v>
      </c>
      <c r="O253">
        <f t="shared" si="39"/>
        <v>8.1250000000000003E-3</v>
      </c>
      <c r="P253">
        <f t="shared" si="39"/>
        <v>300</v>
      </c>
      <c r="Q253" s="91">
        <f t="shared" si="31"/>
        <v>239</v>
      </c>
      <c r="R253" s="93">
        <f t="shared" si="32"/>
        <v>0</v>
      </c>
      <c r="S253" s="93">
        <f t="shared" si="33"/>
        <v>-2.1732327534250365E-3</v>
      </c>
      <c r="T253" s="93">
        <f t="shared" si="34"/>
        <v>-2.1732327534250365E-3</v>
      </c>
      <c r="U253" s="93">
        <f t="shared" si="35"/>
        <v>0.26964803317496794</v>
      </c>
    </row>
    <row r="254" spans="1:21">
      <c r="A254" s="91">
        <v>241</v>
      </c>
      <c r="B254" s="93">
        <v>2081857.5156394178</v>
      </c>
      <c r="D254" s="88">
        <v>241</v>
      </c>
      <c r="E254" s="89">
        <f t="shared" si="38"/>
        <v>0</v>
      </c>
      <c r="F254" s="90">
        <f t="shared" si="30"/>
        <v>2.2086912529866807E-3</v>
      </c>
      <c r="G254" s="89">
        <f t="shared" si="36"/>
        <v>-2.2086912529866807E-3</v>
      </c>
      <c r="H254" s="89">
        <f t="shared" si="37"/>
        <v>0.27404761469750122</v>
      </c>
      <c r="O254">
        <f t="shared" si="39"/>
        <v>8.1250000000000003E-3</v>
      </c>
      <c r="P254">
        <f t="shared" si="39"/>
        <v>300</v>
      </c>
      <c r="Q254" s="91">
        <f t="shared" si="31"/>
        <v>240</v>
      </c>
      <c r="R254" s="93">
        <f t="shared" si="32"/>
        <v>0</v>
      </c>
      <c r="S254" s="93">
        <f t="shared" si="33"/>
        <v>-2.1908902695466147E-3</v>
      </c>
      <c r="T254" s="93">
        <f t="shared" si="34"/>
        <v>-2.1908902695466147E-3</v>
      </c>
      <c r="U254" s="93">
        <f t="shared" si="35"/>
        <v>0.27183892344451455</v>
      </c>
    </row>
    <row r="255" spans="1:21">
      <c r="A255" s="91">
        <v>242</v>
      </c>
      <c r="B255" s="93">
        <v>2054215.7369108244</v>
      </c>
      <c r="D255" s="88">
        <v>242</v>
      </c>
      <c r="E255" s="89">
        <f t="shared" si="38"/>
        <v>0</v>
      </c>
      <c r="F255" s="90">
        <f t="shared" si="30"/>
        <v>2.2266368694171977E-3</v>
      </c>
      <c r="G255" s="89">
        <f t="shared" si="36"/>
        <v>-2.2266368694171977E-3</v>
      </c>
      <c r="H255" s="89">
        <f t="shared" si="37"/>
        <v>0.27627425156691843</v>
      </c>
      <c r="O255">
        <f t="shared" si="39"/>
        <v>8.1250000000000003E-3</v>
      </c>
      <c r="P255">
        <f t="shared" si="39"/>
        <v>300</v>
      </c>
      <c r="Q255" s="91">
        <f t="shared" si="31"/>
        <v>241</v>
      </c>
      <c r="R255" s="93">
        <f t="shared" si="32"/>
        <v>0</v>
      </c>
      <c r="S255" s="93">
        <f t="shared" si="33"/>
        <v>-2.2086912529866807E-3</v>
      </c>
      <c r="T255" s="93">
        <f t="shared" si="34"/>
        <v>-2.2086912529866807E-3</v>
      </c>
      <c r="U255" s="93">
        <f t="shared" si="35"/>
        <v>0.27404761469750122</v>
      </c>
    </row>
    <row r="256" spans="1:21">
      <c r="A256" s="91">
        <v>243</v>
      </c>
      <c r="B256" s="93">
        <v>2026349.3687300612</v>
      </c>
      <c r="D256" s="88">
        <v>243</v>
      </c>
      <c r="E256" s="89">
        <f t="shared" si="38"/>
        <v>0</v>
      </c>
      <c r="F256" s="90">
        <f t="shared" si="30"/>
        <v>2.2447282939812123E-3</v>
      </c>
      <c r="G256" s="89">
        <f t="shared" si="36"/>
        <v>-2.2447282939812123E-3</v>
      </c>
      <c r="H256" s="89">
        <f t="shared" si="37"/>
        <v>0.27851897986089963</v>
      </c>
      <c r="O256">
        <f t="shared" si="39"/>
        <v>8.1250000000000003E-3</v>
      </c>
      <c r="P256">
        <f t="shared" si="39"/>
        <v>300</v>
      </c>
      <c r="Q256" s="91">
        <f t="shared" si="31"/>
        <v>242</v>
      </c>
      <c r="R256" s="93">
        <f t="shared" si="32"/>
        <v>0</v>
      </c>
      <c r="S256" s="93">
        <f t="shared" si="33"/>
        <v>-2.2266368694171977E-3</v>
      </c>
      <c r="T256" s="93">
        <f t="shared" si="34"/>
        <v>-2.2266368694171977E-3</v>
      </c>
      <c r="U256" s="93">
        <f t="shared" si="35"/>
        <v>0.27627425156691843</v>
      </c>
    </row>
    <row r="257" spans="1:21">
      <c r="A257" s="91">
        <v>244</v>
      </c>
      <c r="B257" s="93">
        <v>1998256.5863078295</v>
      </c>
      <c r="D257" s="88">
        <v>244</v>
      </c>
      <c r="E257" s="89">
        <f t="shared" si="38"/>
        <v>0</v>
      </c>
      <c r="F257" s="90">
        <f t="shared" si="30"/>
        <v>2.2629667113698093E-3</v>
      </c>
      <c r="G257" s="89">
        <f t="shared" si="36"/>
        <v>-2.2629667113698093E-3</v>
      </c>
      <c r="H257" s="89">
        <f t="shared" si="37"/>
        <v>0.28078194657226946</v>
      </c>
      <c r="O257">
        <f t="shared" si="39"/>
        <v>8.1250000000000003E-3</v>
      </c>
      <c r="P257">
        <f t="shared" si="39"/>
        <v>300</v>
      </c>
      <c r="Q257" s="91">
        <f t="shared" si="31"/>
        <v>243</v>
      </c>
      <c r="R257" s="93">
        <f t="shared" si="32"/>
        <v>0</v>
      </c>
      <c r="S257" s="93">
        <f t="shared" si="33"/>
        <v>-2.2447282939812123E-3</v>
      </c>
      <c r="T257" s="93">
        <f t="shared" si="34"/>
        <v>-2.2447282939812123E-3</v>
      </c>
      <c r="U257" s="93">
        <f t="shared" si="35"/>
        <v>0.27851897986089963</v>
      </c>
    </row>
    <row r="258" spans="1:21">
      <c r="A258" s="91">
        <v>245</v>
      </c>
      <c r="B258" s="93">
        <v>1969935.550028417</v>
      </c>
      <c r="D258" s="88">
        <v>245</v>
      </c>
      <c r="E258" s="89">
        <f t="shared" si="38"/>
        <v>0</v>
      </c>
      <c r="F258" s="90">
        <f t="shared" si="30"/>
        <v>2.2813533158996895E-3</v>
      </c>
      <c r="G258" s="89">
        <f t="shared" si="36"/>
        <v>-2.2813533158996895E-3</v>
      </c>
      <c r="H258" s="89">
        <f t="shared" si="37"/>
        <v>0.28306329988816914</v>
      </c>
      <c r="O258">
        <f t="shared" si="39"/>
        <v>8.1250000000000003E-3</v>
      </c>
      <c r="P258">
        <f t="shared" si="39"/>
        <v>300</v>
      </c>
      <c r="Q258" s="91">
        <f t="shared" si="31"/>
        <v>244</v>
      </c>
      <c r="R258" s="93">
        <f t="shared" si="32"/>
        <v>0</v>
      </c>
      <c r="S258" s="93">
        <f t="shared" si="33"/>
        <v>-2.2629667113698093E-3</v>
      </c>
      <c r="T258" s="93">
        <f t="shared" si="34"/>
        <v>-2.2629667113698093E-3</v>
      </c>
      <c r="U258" s="93">
        <f t="shared" si="35"/>
        <v>0.28078194657226946</v>
      </c>
    </row>
    <row r="259" spans="1:21">
      <c r="A259" s="91">
        <v>246</v>
      </c>
      <c r="B259" s="93">
        <v>1941384.4053292344</v>
      </c>
      <c r="D259" s="88">
        <v>246</v>
      </c>
      <c r="E259" s="89">
        <f t="shared" si="38"/>
        <v>0</v>
      </c>
      <c r="F259" s="90">
        <f t="shared" si="30"/>
        <v>2.2998893115913745E-3</v>
      </c>
      <c r="G259" s="89">
        <f t="shared" si="36"/>
        <v>-2.2998893115913745E-3</v>
      </c>
      <c r="H259" s="89">
        <f t="shared" si="37"/>
        <v>0.2853631891997605</v>
      </c>
      <c r="O259">
        <f t="shared" si="39"/>
        <v>8.1250000000000003E-3</v>
      </c>
      <c r="P259">
        <f t="shared" si="39"/>
        <v>300</v>
      </c>
      <c r="Q259" s="91">
        <f t="shared" si="31"/>
        <v>245</v>
      </c>
      <c r="R259" s="93">
        <f t="shared" si="32"/>
        <v>0</v>
      </c>
      <c r="S259" s="93">
        <f t="shared" si="33"/>
        <v>-2.2813533158996895E-3</v>
      </c>
      <c r="T259" s="93">
        <f t="shared" si="34"/>
        <v>-2.2813533158996895E-3</v>
      </c>
      <c r="U259" s="93">
        <f t="shared" si="35"/>
        <v>0.28306329988816914</v>
      </c>
    </row>
    <row r="260" spans="1:21">
      <c r="A260" s="91">
        <v>247</v>
      </c>
      <c r="B260" s="93">
        <v>1912601.282579371</v>
      </c>
      <c r="D260" s="88">
        <v>247</v>
      </c>
      <c r="E260" s="89">
        <f t="shared" si="38"/>
        <v>0</v>
      </c>
      <c r="F260" s="90">
        <f t="shared" si="30"/>
        <v>2.3185759122480542E-3</v>
      </c>
      <c r="G260" s="89">
        <f t="shared" si="36"/>
        <v>-2.3185759122480542E-3</v>
      </c>
      <c r="H260" s="89">
        <f t="shared" si="37"/>
        <v>0.28768176511200855</v>
      </c>
      <c r="O260">
        <f t="shared" si="39"/>
        <v>8.1250000000000003E-3</v>
      </c>
      <c r="P260">
        <f t="shared" si="39"/>
        <v>300</v>
      </c>
      <c r="Q260" s="91">
        <f t="shared" si="31"/>
        <v>246</v>
      </c>
      <c r="R260" s="93">
        <f t="shared" si="32"/>
        <v>0</v>
      </c>
      <c r="S260" s="93">
        <f t="shared" si="33"/>
        <v>-2.2998893115913745E-3</v>
      </c>
      <c r="T260" s="93">
        <f t="shared" si="34"/>
        <v>-2.2998893115913745E-3</v>
      </c>
      <c r="U260" s="93">
        <f t="shared" si="35"/>
        <v>0.2853631891997605</v>
      </c>
    </row>
    <row r="261" spans="1:21">
      <c r="A261" s="91">
        <v>248</v>
      </c>
      <c r="B261" s="93">
        <v>1883584.2969571648</v>
      </c>
      <c r="D261" s="88">
        <v>248</v>
      </c>
      <c r="E261" s="89">
        <f t="shared" si="38"/>
        <v>0</v>
      </c>
      <c r="F261" s="90">
        <f t="shared" si="30"/>
        <v>2.3374143415350697E-3</v>
      </c>
      <c r="G261" s="89">
        <f t="shared" si="36"/>
        <v>-2.3374143415350697E-3</v>
      </c>
      <c r="H261" s="89">
        <f t="shared" si="37"/>
        <v>0.29001917945354361</v>
      </c>
      <c r="O261">
        <f t="shared" si="39"/>
        <v>8.1250000000000003E-3</v>
      </c>
      <c r="P261">
        <f t="shared" si="39"/>
        <v>300</v>
      </c>
      <c r="Q261" s="91">
        <f t="shared" si="31"/>
        <v>247</v>
      </c>
      <c r="R261" s="93">
        <f t="shared" si="32"/>
        <v>0</v>
      </c>
      <c r="S261" s="93">
        <f t="shared" si="33"/>
        <v>-2.3185759122480542E-3</v>
      </c>
      <c r="T261" s="93">
        <f t="shared" si="34"/>
        <v>-2.3185759122480542E-3</v>
      </c>
      <c r="U261" s="93">
        <f t="shared" si="35"/>
        <v>0.28768176511200855</v>
      </c>
    </row>
    <row r="262" spans="1:21">
      <c r="A262" s="91">
        <v>249</v>
      </c>
      <c r="B262" s="93">
        <v>1854331.5483267782</v>
      </c>
      <c r="D262" s="88">
        <v>249</v>
      </c>
      <c r="E262" s="89">
        <f t="shared" si="38"/>
        <v>0</v>
      </c>
      <c r="F262" s="90">
        <f t="shared" si="30"/>
        <v>2.3564058330600417E-3</v>
      </c>
      <c r="G262" s="89">
        <f t="shared" si="36"/>
        <v>-2.3564058330600417E-3</v>
      </c>
      <c r="H262" s="89">
        <f t="shared" si="37"/>
        <v>0.29237558528660362</v>
      </c>
      <c r="O262">
        <f t="shared" si="39"/>
        <v>8.1250000000000003E-3</v>
      </c>
      <c r="P262">
        <f t="shared" si="39"/>
        <v>300</v>
      </c>
      <c r="Q262" s="91">
        <f t="shared" si="31"/>
        <v>248</v>
      </c>
      <c r="R262" s="93">
        <f t="shared" si="32"/>
        <v>0</v>
      </c>
      <c r="S262" s="93">
        <f t="shared" si="33"/>
        <v>-2.3374143415350697E-3</v>
      </c>
      <c r="T262" s="93">
        <f t="shared" si="34"/>
        <v>-2.3374143415350697E-3</v>
      </c>
      <c r="U262" s="93">
        <f t="shared" si="35"/>
        <v>0.29001917945354361</v>
      </c>
    </row>
    <row r="263" spans="1:21">
      <c r="A263" s="91">
        <v>250</v>
      </c>
      <c r="B263" s="93">
        <v>1824841.1211137697</v>
      </c>
      <c r="D263" s="88">
        <v>250</v>
      </c>
      <c r="E263" s="89">
        <f t="shared" si="38"/>
        <v>0</v>
      </c>
      <c r="F263" s="90">
        <f t="shared" si="30"/>
        <v>2.3755516304536546E-3</v>
      </c>
      <c r="G263" s="89">
        <f t="shared" si="36"/>
        <v>-2.3755516304536546E-3</v>
      </c>
      <c r="H263" s="89">
        <f t="shared" si="37"/>
        <v>0.29475113691705729</v>
      </c>
      <c r="O263">
        <f t="shared" si="39"/>
        <v>8.1250000000000003E-3</v>
      </c>
      <c r="P263">
        <f t="shared" si="39"/>
        <v>300</v>
      </c>
      <c r="Q263" s="91">
        <f t="shared" si="31"/>
        <v>249</v>
      </c>
      <c r="R263" s="93">
        <f t="shared" si="32"/>
        <v>0</v>
      </c>
      <c r="S263" s="93">
        <f t="shared" si="33"/>
        <v>-2.3564058330600417E-3</v>
      </c>
      <c r="T263" s="93">
        <f t="shared" si="34"/>
        <v>-2.3564058330600417E-3</v>
      </c>
      <c r="U263" s="93">
        <f t="shared" si="35"/>
        <v>0.29237558528660362</v>
      </c>
    </row>
    <row r="264" spans="1:21">
      <c r="A264" s="91">
        <v>251</v>
      </c>
      <c r="B264" s="99">
        <v>1795111.0841796556</v>
      </c>
      <c r="D264" s="88">
        <v>251</v>
      </c>
      <c r="E264" s="89">
        <f t="shared" si="38"/>
        <v>0</v>
      </c>
      <c r="F264" s="90">
        <f t="shared" si="30"/>
        <v>2.3948529874510903E-3</v>
      </c>
      <c r="G264" s="89">
        <f t="shared" si="36"/>
        <v>-2.3948529874510903E-3</v>
      </c>
      <c r="H264" s="89">
        <f t="shared" si="37"/>
        <v>0.29714598990450836</v>
      </c>
      <c r="O264">
        <f t="shared" si="39"/>
        <v>8.1250000000000003E-3</v>
      </c>
      <c r="P264">
        <f t="shared" si="39"/>
        <v>300</v>
      </c>
      <c r="Q264" s="91">
        <f t="shared" si="31"/>
        <v>250</v>
      </c>
      <c r="R264" s="93">
        <f t="shared" si="32"/>
        <v>0</v>
      </c>
      <c r="S264" s="93">
        <f t="shared" si="33"/>
        <v>-2.3755516304536546E-3</v>
      </c>
      <c r="T264" s="93">
        <f t="shared" si="34"/>
        <v>-2.3755516304536546E-3</v>
      </c>
      <c r="U264" s="93">
        <f t="shared" si="35"/>
        <v>0.29475113691705729</v>
      </c>
    </row>
    <row r="265" spans="1:21">
      <c r="A265" s="91">
        <v>252</v>
      </c>
      <c r="B265" s="99">
        <v>1765139.4906954519</v>
      </c>
      <c r="D265" s="88">
        <v>252</v>
      </c>
      <c r="E265" s="89">
        <f t="shared" si="38"/>
        <v>0</v>
      </c>
      <c r="F265" s="90">
        <f t="shared" si="30"/>
        <v>2.4143111679741304E-3</v>
      </c>
      <c r="G265" s="89">
        <f t="shared" si="36"/>
        <v>-2.4143111679741304E-3</v>
      </c>
      <c r="H265" s="89">
        <f t="shared" si="37"/>
        <v>0.29956030107248249</v>
      </c>
      <c r="O265">
        <f t="shared" si="39"/>
        <v>8.1250000000000003E-3</v>
      </c>
      <c r="P265">
        <f t="shared" si="39"/>
        <v>300</v>
      </c>
      <c r="Q265" s="91">
        <f t="shared" si="31"/>
        <v>251</v>
      </c>
      <c r="R265" s="93">
        <f t="shared" si="32"/>
        <v>0</v>
      </c>
      <c r="S265" s="93">
        <f t="shared" si="33"/>
        <v>-2.3948529874510903E-3</v>
      </c>
      <c r="T265" s="93">
        <f t="shared" si="34"/>
        <v>-2.3948529874510903E-3</v>
      </c>
      <c r="U265" s="93">
        <f t="shared" si="35"/>
        <v>0.29714598990450836</v>
      </c>
    </row>
    <row r="266" spans="1:21">
      <c r="A266" s="91">
        <v>253</v>
      </c>
      <c r="B266" s="99">
        <v>1734924.3780141887</v>
      </c>
      <c r="D266" s="88">
        <v>253</v>
      </c>
      <c r="E266" s="89">
        <f t="shared" si="38"/>
        <v>0</v>
      </c>
      <c r="F266" s="90">
        <f t="shared" si="30"/>
        <v>2.4339274462139202E-3</v>
      </c>
      <c r="G266" s="89">
        <f t="shared" si="36"/>
        <v>-2.4339274462139202E-3</v>
      </c>
      <c r="H266" s="89">
        <f t="shared" si="37"/>
        <v>0.30199422851869639</v>
      </c>
      <c r="O266">
        <f t="shared" si="39"/>
        <v>8.1250000000000003E-3</v>
      </c>
      <c r="P266">
        <f t="shared" si="39"/>
        <v>300</v>
      </c>
      <c r="Q266" s="91">
        <f t="shared" si="31"/>
        <v>252</v>
      </c>
      <c r="R266" s="93">
        <f t="shared" si="32"/>
        <v>0</v>
      </c>
      <c r="S266" s="93">
        <f t="shared" si="33"/>
        <v>-2.4143111679741304E-3</v>
      </c>
      <c r="T266" s="93">
        <f t="shared" si="34"/>
        <v>-2.4143111679741304E-3</v>
      </c>
      <c r="U266" s="93">
        <f t="shared" si="35"/>
        <v>0.29956030107248249</v>
      </c>
    </row>
    <row r="267" spans="1:21">
      <c r="A267" s="91">
        <v>254</v>
      </c>
      <c r="B267" s="99">
        <v>1704463.7675423904</v>
      </c>
      <c r="D267" s="88">
        <v>254</v>
      </c>
      <c r="E267" s="89">
        <f t="shared" si="38"/>
        <v>0</v>
      </c>
      <c r="F267" s="90">
        <f t="shared" si="30"/>
        <v>2.4537031067144084E-3</v>
      </c>
      <c r="G267" s="89">
        <f t="shared" si="36"/>
        <v>-2.4537031067144084E-3</v>
      </c>
      <c r="H267" s="89">
        <f t="shared" si="37"/>
        <v>0.30444793162541078</v>
      </c>
      <c r="O267">
        <f t="shared" si="39"/>
        <v>8.1250000000000003E-3</v>
      </c>
      <c r="P267">
        <f t="shared" si="39"/>
        <v>300</v>
      </c>
      <c r="Q267" s="91">
        <f t="shared" si="31"/>
        <v>253</v>
      </c>
      <c r="R267" s="93">
        <f t="shared" si="32"/>
        <v>0</v>
      </c>
      <c r="S267" s="93">
        <f t="shared" si="33"/>
        <v>-2.4339274462139202E-3</v>
      </c>
      <c r="T267" s="93">
        <f t="shared" si="34"/>
        <v>-2.4339274462139202E-3</v>
      </c>
      <c r="U267" s="93">
        <f t="shared" si="35"/>
        <v>0.30199422851869639</v>
      </c>
    </row>
    <row r="268" spans="1:21">
      <c r="A268" s="91">
        <v>255</v>
      </c>
      <c r="B268" s="99">
        <v>1673755.6646105088</v>
      </c>
      <c r="D268" s="88">
        <v>255</v>
      </c>
      <c r="E268" s="89">
        <f t="shared" si="38"/>
        <v>0</v>
      </c>
      <c r="F268" s="90">
        <f t="shared" si="30"/>
        <v>2.4736394444564627E-3</v>
      </c>
      <c r="G268" s="89">
        <f t="shared" si="36"/>
        <v>-2.4736394444564627E-3</v>
      </c>
      <c r="H268" s="89">
        <f t="shared" si="37"/>
        <v>0.30692157106986723</v>
      </c>
      <c r="O268">
        <f t="shared" si="39"/>
        <v>8.1250000000000003E-3</v>
      </c>
      <c r="P268">
        <f t="shared" si="39"/>
        <v>300</v>
      </c>
      <c r="Q268" s="91">
        <f t="shared" si="31"/>
        <v>254</v>
      </c>
      <c r="R268" s="93">
        <f t="shared" si="32"/>
        <v>0</v>
      </c>
      <c r="S268" s="93">
        <f t="shared" si="33"/>
        <v>-2.4537031067144084E-3</v>
      </c>
      <c r="T268" s="93">
        <f t="shared" si="34"/>
        <v>-2.4537031067144084E-3</v>
      </c>
      <c r="U268" s="93">
        <f t="shared" si="35"/>
        <v>0.30444793162541078</v>
      </c>
    </row>
    <row r="269" spans="1:21">
      <c r="A269" s="91">
        <v>256</v>
      </c>
      <c r="B269" s="99">
        <v>1642798.0583423057</v>
      </c>
      <c r="D269" s="88">
        <v>256</v>
      </c>
      <c r="E269" s="89">
        <f t="shared" si="38"/>
        <v>0</v>
      </c>
      <c r="F269" s="90">
        <f t="shared" si="30"/>
        <v>2.4937377649426715E-3</v>
      </c>
      <c r="G269" s="89">
        <f t="shared" si="36"/>
        <v>-2.4937377649426715E-3</v>
      </c>
      <c r="H269" s="89">
        <f t="shared" si="37"/>
        <v>0.30941530883480989</v>
      </c>
      <c r="O269">
        <f t="shared" si="39"/>
        <v>8.1250000000000003E-3</v>
      </c>
      <c r="P269">
        <f t="shared" si="39"/>
        <v>300</v>
      </c>
      <c r="Q269" s="91">
        <f t="shared" si="31"/>
        <v>255</v>
      </c>
      <c r="R269" s="93">
        <f t="shared" si="32"/>
        <v>0</v>
      </c>
      <c r="S269" s="93">
        <f t="shared" si="33"/>
        <v>-2.4736394444564627E-3</v>
      </c>
      <c r="T269" s="93">
        <f t="shared" si="34"/>
        <v>-2.4736394444564627E-3</v>
      </c>
      <c r="U269" s="93">
        <f t="shared" si="35"/>
        <v>0.30692157106986723</v>
      </c>
    </row>
    <row r="270" spans="1:21">
      <c r="A270" s="91">
        <v>257</v>
      </c>
      <c r="B270" s="99">
        <v>1611588.9215231733</v>
      </c>
      <c r="D270" s="88">
        <v>257</v>
      </c>
      <c r="E270" s="89">
        <f t="shared" si="38"/>
        <v>0</v>
      </c>
      <c r="F270" s="90">
        <f t="shared" ref="F270:F313" si="40">H269*O270</f>
        <v>2.5139993842828302E-3</v>
      </c>
      <c r="G270" s="89">
        <f t="shared" si="36"/>
        <v>-2.5139993842828302E-3</v>
      </c>
      <c r="H270" s="89">
        <f t="shared" si="37"/>
        <v>0.3119293082190927</v>
      </c>
      <c r="O270">
        <f t="shared" si="39"/>
        <v>8.1250000000000003E-3</v>
      </c>
      <c r="P270">
        <f t="shared" si="39"/>
        <v>300</v>
      </c>
      <c r="Q270" s="91">
        <f t="shared" ref="Q270:Q314" si="41">IF(D269&gt;P270,"",D269)</f>
        <v>256</v>
      </c>
      <c r="R270" s="93">
        <f t="shared" ref="R270:R314" si="42">IF(D269&gt;P270,"",E269)</f>
        <v>0</v>
      </c>
      <c r="S270" s="93">
        <f t="shared" ref="S270:S314" si="43">IF(D269&gt;P270,"",G269)</f>
        <v>-2.4937377649426715E-3</v>
      </c>
      <c r="T270" s="93">
        <f t="shared" ref="T270:T313" si="44">IF(D269&gt;P270,"",G269)</f>
        <v>-2.4937377649426715E-3</v>
      </c>
      <c r="U270" s="93">
        <f t="shared" ref="U270:U314" si="45">IF(D269&gt;P270,"",H269)</f>
        <v>0.30941530883480989</v>
      </c>
    </row>
    <row r="271" spans="1:21">
      <c r="A271" s="91">
        <v>258</v>
      </c>
      <c r="B271" s="99">
        <v>1580126.2104673856</v>
      </c>
      <c r="D271" s="88">
        <v>258</v>
      </c>
      <c r="E271" s="89">
        <f t="shared" si="38"/>
        <v>0</v>
      </c>
      <c r="F271" s="90">
        <f t="shared" si="40"/>
        <v>2.5344256292801283E-3</v>
      </c>
      <c r="G271" s="89">
        <f t="shared" ref="G271:G313" si="46">E271-F271</f>
        <v>-2.5344256292801283E-3</v>
      </c>
      <c r="H271" s="89">
        <f t="shared" ref="H271:H313" si="47">H270-G271</f>
        <v>0.31446373384837284</v>
      </c>
      <c r="O271">
        <f t="shared" si="39"/>
        <v>8.1250000000000003E-3</v>
      </c>
      <c r="P271">
        <f t="shared" si="39"/>
        <v>300</v>
      </c>
      <c r="Q271" s="91">
        <f t="shared" si="41"/>
        <v>257</v>
      </c>
      <c r="R271" s="93">
        <f t="shared" si="42"/>
        <v>0</v>
      </c>
      <c r="S271" s="93">
        <f t="shared" si="43"/>
        <v>-2.5139993842828302E-3</v>
      </c>
      <c r="T271" s="93">
        <f t="shared" si="44"/>
        <v>-2.5139993842828302E-3</v>
      </c>
      <c r="U271" s="93">
        <f t="shared" si="45"/>
        <v>0.3119293082190927</v>
      </c>
    </row>
    <row r="272" spans="1:21">
      <c r="A272" s="91">
        <v>259</v>
      </c>
      <c r="B272" s="99">
        <v>1548407.8648842697</v>
      </c>
      <c r="D272" s="88">
        <v>259</v>
      </c>
      <c r="E272" s="89">
        <f t="shared" ref="E272:E313" si="48">E271</f>
        <v>0</v>
      </c>
      <c r="F272" s="90">
        <f t="shared" si="40"/>
        <v>2.5550178375180295E-3</v>
      </c>
      <c r="G272" s="89">
        <f t="shared" si="46"/>
        <v>-2.5550178375180295E-3</v>
      </c>
      <c r="H272" s="89">
        <f t="shared" si="47"/>
        <v>0.31701875168589089</v>
      </c>
      <c r="O272">
        <f t="shared" ref="O272:P313" si="49">O271</f>
        <v>8.1250000000000003E-3</v>
      </c>
      <c r="P272">
        <f t="shared" si="49"/>
        <v>300</v>
      </c>
      <c r="Q272" s="91">
        <f t="shared" si="41"/>
        <v>258</v>
      </c>
      <c r="R272" s="93">
        <f t="shared" si="42"/>
        <v>0</v>
      </c>
      <c r="S272" s="93">
        <f t="shared" si="43"/>
        <v>-2.5344256292801283E-3</v>
      </c>
      <c r="T272" s="93">
        <f t="shared" si="44"/>
        <v>-2.5344256292801283E-3</v>
      </c>
      <c r="U272" s="93">
        <f t="shared" si="45"/>
        <v>0.31446373384837284</v>
      </c>
    </row>
    <row r="273" spans="1:21">
      <c r="A273" s="91">
        <v>260</v>
      </c>
      <c r="B273" s="99">
        <v>1516431.8077432909</v>
      </c>
      <c r="D273" s="88">
        <v>260</v>
      </c>
      <c r="E273" s="89">
        <f t="shared" si="48"/>
        <v>0</v>
      </c>
      <c r="F273" s="90">
        <f t="shared" si="40"/>
        <v>2.5757773574478634E-3</v>
      </c>
      <c r="G273" s="89">
        <f t="shared" si="46"/>
        <v>-2.5757773574478634E-3</v>
      </c>
      <c r="H273" s="89">
        <f t="shared" si="47"/>
        <v>0.31959452904333874</v>
      </c>
      <c r="O273">
        <f t="shared" si="49"/>
        <v>8.1250000000000003E-3</v>
      </c>
      <c r="P273">
        <f t="shared" si="49"/>
        <v>300</v>
      </c>
      <c r="Q273" s="91">
        <f t="shared" si="41"/>
        <v>259</v>
      </c>
      <c r="R273" s="93">
        <f t="shared" si="42"/>
        <v>0</v>
      </c>
      <c r="S273" s="93">
        <f t="shared" si="43"/>
        <v>-2.5550178375180295E-3</v>
      </c>
      <c r="T273" s="93">
        <f t="shared" si="44"/>
        <v>-2.5550178375180295E-3</v>
      </c>
      <c r="U273" s="93">
        <f t="shared" si="45"/>
        <v>0.31701875168589089</v>
      </c>
    </row>
    <row r="274" spans="1:21">
      <c r="A274" s="91">
        <v>261</v>
      </c>
      <c r="B274" s="99">
        <v>1484195.9451380416</v>
      </c>
      <c r="D274" s="88">
        <v>261</v>
      </c>
      <c r="E274" s="89">
        <f t="shared" si="48"/>
        <v>0</v>
      </c>
      <c r="F274" s="90">
        <f t="shared" si="40"/>
        <v>2.5967055484771274E-3</v>
      </c>
      <c r="G274" s="89">
        <f t="shared" si="46"/>
        <v>-2.5967055484771274E-3</v>
      </c>
      <c r="H274" s="89">
        <f t="shared" si="47"/>
        <v>0.32219123459181587</v>
      </c>
      <c r="O274">
        <f t="shared" si="49"/>
        <v>8.1250000000000003E-3</v>
      </c>
      <c r="P274">
        <f t="shared" si="49"/>
        <v>300</v>
      </c>
      <c r="Q274" s="91">
        <f t="shared" si="41"/>
        <v>260</v>
      </c>
      <c r="R274" s="93">
        <f t="shared" si="42"/>
        <v>0</v>
      </c>
      <c r="S274" s="93">
        <f t="shared" si="43"/>
        <v>-2.5757773574478634E-3</v>
      </c>
      <c r="T274" s="93">
        <f t="shared" si="44"/>
        <v>-2.5757773574478634E-3</v>
      </c>
      <c r="U274" s="93">
        <f t="shared" si="45"/>
        <v>0.31959452904333874</v>
      </c>
    </row>
    <row r="275" spans="1:21">
      <c r="A275" s="91">
        <v>262</v>
      </c>
      <c r="B275" s="99">
        <v>1451698.1661491247</v>
      </c>
      <c r="D275" s="88">
        <v>262</v>
      </c>
      <c r="E275" s="89">
        <f t="shared" si="48"/>
        <v>0</v>
      </c>
      <c r="F275" s="90">
        <f t="shared" si="40"/>
        <v>2.617803781058504E-3</v>
      </c>
      <c r="G275" s="89">
        <f t="shared" si="46"/>
        <v>-2.617803781058504E-3</v>
      </c>
      <c r="H275" s="89">
        <f t="shared" si="47"/>
        <v>0.32480903837287439</v>
      </c>
      <c r="O275">
        <f t="shared" si="49"/>
        <v>8.1250000000000003E-3</v>
      </c>
      <c r="P275">
        <f t="shared" si="49"/>
        <v>300</v>
      </c>
      <c r="Q275" s="91">
        <f t="shared" si="41"/>
        <v>261</v>
      </c>
      <c r="R275" s="93">
        <f t="shared" si="42"/>
        <v>0</v>
      </c>
      <c r="S275" s="93">
        <f t="shared" si="43"/>
        <v>-2.5967055484771274E-3</v>
      </c>
      <c r="T275" s="93">
        <f t="shared" si="44"/>
        <v>-2.5967055484771274E-3</v>
      </c>
      <c r="U275" s="93">
        <f t="shared" si="45"/>
        <v>0.32219123459181587</v>
      </c>
    </row>
    <row r="276" spans="1:21">
      <c r="A276" s="91">
        <v>263</v>
      </c>
      <c r="B276" s="99">
        <v>1418936.3427059229</v>
      </c>
      <c r="D276" s="88">
        <v>263</v>
      </c>
      <c r="E276" s="89">
        <f t="shared" si="48"/>
        <v>0</v>
      </c>
      <c r="F276" s="90">
        <f t="shared" si="40"/>
        <v>2.6390734367796047E-3</v>
      </c>
      <c r="G276" s="89">
        <f t="shared" si="46"/>
        <v>-2.6390734367796047E-3</v>
      </c>
      <c r="H276" s="89">
        <f t="shared" si="47"/>
        <v>0.327448111809654</v>
      </c>
      <c r="O276">
        <f t="shared" si="49"/>
        <v>8.1250000000000003E-3</v>
      </c>
      <c r="P276">
        <f t="shared" si="49"/>
        <v>300</v>
      </c>
      <c r="Q276" s="91">
        <f t="shared" si="41"/>
        <v>262</v>
      </c>
      <c r="R276" s="93">
        <f t="shared" si="42"/>
        <v>0</v>
      </c>
      <c r="S276" s="93">
        <f t="shared" si="43"/>
        <v>-2.617803781058504E-3</v>
      </c>
      <c r="T276" s="93">
        <f t="shared" si="44"/>
        <v>-2.617803781058504E-3</v>
      </c>
      <c r="U276" s="93">
        <f t="shared" si="45"/>
        <v>0.32480903837287439</v>
      </c>
    </row>
    <row r="277" spans="1:21">
      <c r="A277" s="91">
        <v>264</v>
      </c>
      <c r="B277" s="99">
        <v>1385908.329447245</v>
      </c>
      <c r="D277" s="88">
        <v>264</v>
      </c>
      <c r="E277" s="89">
        <f t="shared" si="48"/>
        <v>0</v>
      </c>
      <c r="F277" s="90">
        <f t="shared" si="40"/>
        <v>2.6605159084534388E-3</v>
      </c>
      <c r="G277" s="89">
        <f t="shared" si="46"/>
        <v>-2.6605159084534388E-3</v>
      </c>
      <c r="H277" s="89">
        <f t="shared" si="47"/>
        <v>0.33010862771810745</v>
      </c>
      <c r="O277">
        <f t="shared" si="49"/>
        <v>8.1250000000000003E-3</v>
      </c>
      <c r="P277">
        <f t="shared" si="49"/>
        <v>300</v>
      </c>
      <c r="Q277" s="91">
        <f t="shared" si="41"/>
        <v>263</v>
      </c>
      <c r="R277" s="93">
        <f t="shared" si="42"/>
        <v>0</v>
      </c>
      <c r="S277" s="93">
        <f t="shared" si="43"/>
        <v>-2.6390734367796047E-3</v>
      </c>
      <c r="T277" s="93">
        <f t="shared" si="44"/>
        <v>-2.6390734367796047E-3</v>
      </c>
      <c r="U277" s="93">
        <f t="shared" si="45"/>
        <v>0.327448111809654</v>
      </c>
    </row>
    <row r="278" spans="1:21">
      <c r="A278" s="91">
        <v>265</v>
      </c>
      <c r="B278" s="99">
        <v>1352611.9635808403</v>
      </c>
      <c r="D278" s="88">
        <v>265</v>
      </c>
      <c r="E278" s="89">
        <f t="shared" si="48"/>
        <v>0</v>
      </c>
      <c r="F278" s="90">
        <f t="shared" si="40"/>
        <v>2.6821326002096232E-3</v>
      </c>
      <c r="G278" s="89">
        <f t="shared" si="46"/>
        <v>-2.6821326002096232E-3</v>
      </c>
      <c r="H278" s="89">
        <f t="shared" si="47"/>
        <v>0.33279076031831706</v>
      </c>
      <c r="O278">
        <f t="shared" si="49"/>
        <v>8.1250000000000003E-3</v>
      </c>
      <c r="P278">
        <f t="shared" si="49"/>
        <v>300</v>
      </c>
      <c r="Q278" s="91">
        <f t="shared" si="41"/>
        <v>264</v>
      </c>
      <c r="R278" s="93">
        <f t="shared" si="42"/>
        <v>0</v>
      </c>
      <c r="S278" s="93">
        <f t="shared" si="43"/>
        <v>-2.6605159084534388E-3</v>
      </c>
      <c r="T278" s="93">
        <f t="shared" si="44"/>
        <v>-2.6605159084534388E-3</v>
      </c>
      <c r="U278" s="93">
        <f t="shared" si="45"/>
        <v>0.33010862771810745</v>
      </c>
    </row>
    <row r="279" spans="1:21">
      <c r="A279" s="91">
        <v>266</v>
      </c>
      <c r="B279" s="99">
        <v>1319045.064741771</v>
      </c>
      <c r="D279" s="88">
        <v>266</v>
      </c>
      <c r="E279" s="89">
        <f t="shared" si="48"/>
        <v>0</v>
      </c>
      <c r="F279" s="90">
        <f t="shared" si="40"/>
        <v>2.7039249275863262E-3</v>
      </c>
      <c r="G279" s="89">
        <f t="shared" si="46"/>
        <v>-2.7039249275863262E-3</v>
      </c>
      <c r="H279" s="89">
        <f t="shared" si="47"/>
        <v>0.33549468524590337</v>
      </c>
      <c r="O279">
        <f t="shared" si="49"/>
        <v>8.1250000000000003E-3</v>
      </c>
      <c r="P279">
        <f t="shared" si="49"/>
        <v>300</v>
      </c>
      <c r="Q279" s="91">
        <f t="shared" si="41"/>
        <v>265</v>
      </c>
      <c r="R279" s="93">
        <f t="shared" si="42"/>
        <v>0</v>
      </c>
      <c r="S279" s="93">
        <f t="shared" si="43"/>
        <v>-2.6821326002096232E-3</v>
      </c>
      <c r="T279" s="93">
        <f t="shared" si="44"/>
        <v>-2.6821326002096232E-3</v>
      </c>
      <c r="U279" s="93">
        <f t="shared" si="45"/>
        <v>0.33279076031831706</v>
      </c>
    </row>
    <row r="280" spans="1:21">
      <c r="A280" s="91">
        <v>267</v>
      </c>
      <c r="B280" s="99">
        <v>1285205.4348496343</v>
      </c>
      <c r="D280" s="88">
        <v>267</v>
      </c>
      <c r="E280" s="89">
        <f t="shared" si="48"/>
        <v>0</v>
      </c>
      <c r="F280" s="90">
        <f t="shared" si="40"/>
        <v>2.7258943176229648E-3</v>
      </c>
      <c r="G280" s="89">
        <f t="shared" si="46"/>
        <v>-2.7258943176229648E-3</v>
      </c>
      <c r="H280" s="89">
        <f t="shared" si="47"/>
        <v>0.33822057956352636</v>
      </c>
      <c r="O280">
        <f t="shared" si="49"/>
        <v>8.1250000000000003E-3</v>
      </c>
      <c r="P280">
        <f t="shared" si="49"/>
        <v>300</v>
      </c>
      <c r="Q280" s="91">
        <f t="shared" si="41"/>
        <v>266</v>
      </c>
      <c r="R280" s="93">
        <f t="shared" si="42"/>
        <v>0</v>
      </c>
      <c r="S280" s="93">
        <f t="shared" si="43"/>
        <v>-2.7039249275863262E-3</v>
      </c>
      <c r="T280" s="93">
        <f t="shared" si="44"/>
        <v>-2.7039249275863262E-3</v>
      </c>
      <c r="U280" s="93">
        <f t="shared" si="45"/>
        <v>0.33549468524590337</v>
      </c>
    </row>
    <row r="281" spans="1:21">
      <c r="A281" s="91">
        <v>268</v>
      </c>
      <c r="B281" s="99">
        <v>1251090.857964624</v>
      </c>
      <c r="D281" s="88">
        <v>268</v>
      </c>
      <c r="E281" s="89">
        <f t="shared" si="48"/>
        <v>0</v>
      </c>
      <c r="F281" s="90">
        <f t="shared" si="40"/>
        <v>2.7480422089536517E-3</v>
      </c>
      <c r="G281" s="89">
        <f t="shared" si="46"/>
        <v>-2.7480422089536517E-3</v>
      </c>
      <c r="H281" s="89">
        <f t="shared" si="47"/>
        <v>0.34096862177248</v>
      </c>
      <c r="O281">
        <f t="shared" si="49"/>
        <v>8.1250000000000003E-3</v>
      </c>
      <c r="P281">
        <f t="shared" si="49"/>
        <v>300</v>
      </c>
      <c r="Q281" s="91">
        <f t="shared" si="41"/>
        <v>267</v>
      </c>
      <c r="R281" s="93">
        <f t="shared" si="42"/>
        <v>0</v>
      </c>
      <c r="S281" s="93">
        <f t="shared" si="43"/>
        <v>-2.7258943176229648E-3</v>
      </c>
      <c r="T281" s="93">
        <f t="shared" si="44"/>
        <v>-2.7258943176229648E-3</v>
      </c>
      <c r="U281" s="93">
        <f t="shared" si="45"/>
        <v>0.33822057956352636</v>
      </c>
    </row>
    <row r="282" spans="1:21">
      <c r="A282" s="91">
        <v>269</v>
      </c>
      <c r="B282" s="99">
        <v>1216699.1001424231</v>
      </c>
      <c r="D282" s="88">
        <v>269</v>
      </c>
      <c r="E282" s="89">
        <f t="shared" si="48"/>
        <v>0</v>
      </c>
      <c r="F282" s="90">
        <f t="shared" si="40"/>
        <v>2.7703700519014001E-3</v>
      </c>
      <c r="G282" s="89">
        <f t="shared" si="46"/>
        <v>-2.7703700519014001E-3</v>
      </c>
      <c r="H282" s="89">
        <f t="shared" si="47"/>
        <v>0.34373899182438139</v>
      </c>
      <c r="O282">
        <f t="shared" si="49"/>
        <v>8.1250000000000003E-3</v>
      </c>
      <c r="P282">
        <f t="shared" si="49"/>
        <v>300</v>
      </c>
      <c r="Q282" s="91">
        <f t="shared" si="41"/>
        <v>268</v>
      </c>
      <c r="R282" s="93">
        <f t="shared" si="42"/>
        <v>0</v>
      </c>
      <c r="S282" s="93">
        <f t="shared" si="43"/>
        <v>-2.7480422089536517E-3</v>
      </c>
      <c r="T282" s="93">
        <f t="shared" si="44"/>
        <v>-2.7480422089536517E-3</v>
      </c>
      <c r="U282" s="93">
        <f t="shared" si="45"/>
        <v>0.34096862177248</v>
      </c>
    </row>
    <row r="283" spans="1:21">
      <c r="A283" s="91">
        <v>270</v>
      </c>
      <c r="B283" s="99">
        <v>1182027.9092879167</v>
      </c>
      <c r="D283" s="88">
        <v>270</v>
      </c>
      <c r="E283" s="89">
        <f t="shared" si="48"/>
        <v>0</v>
      </c>
      <c r="F283" s="90">
        <f t="shared" si="40"/>
        <v>2.7928793085730988E-3</v>
      </c>
      <c r="G283" s="89">
        <f t="shared" si="46"/>
        <v>-2.7928793085730988E-3</v>
      </c>
      <c r="H283" s="89">
        <f t="shared" si="47"/>
        <v>0.34653187113295447</v>
      </c>
      <c r="O283">
        <f t="shared" si="49"/>
        <v>8.1250000000000003E-3</v>
      </c>
      <c r="P283">
        <f t="shared" si="49"/>
        <v>300</v>
      </c>
      <c r="Q283" s="91">
        <f t="shared" si="41"/>
        <v>269</v>
      </c>
      <c r="R283" s="93">
        <f t="shared" si="42"/>
        <v>0</v>
      </c>
      <c r="S283" s="93">
        <f t="shared" si="43"/>
        <v>-2.7703700519014001E-3</v>
      </c>
      <c r="T283" s="93">
        <f t="shared" si="44"/>
        <v>-2.7703700519014001E-3</v>
      </c>
      <c r="U283" s="93">
        <f t="shared" si="45"/>
        <v>0.34373899182438139</v>
      </c>
    </row>
    <row r="284" spans="1:21">
      <c r="A284" s="91">
        <v>271</v>
      </c>
      <c r="B284" s="99">
        <v>1147075.0150077175</v>
      </c>
      <c r="D284" s="88">
        <v>271</v>
      </c>
      <c r="E284" s="89">
        <f t="shared" si="48"/>
        <v>0</v>
      </c>
      <c r="F284" s="90">
        <f t="shared" si="40"/>
        <v>2.8155714529552551E-3</v>
      </c>
      <c r="G284" s="89">
        <f t="shared" si="46"/>
        <v>-2.8155714529552551E-3</v>
      </c>
      <c r="H284" s="89">
        <f t="shared" si="47"/>
        <v>0.34934744258590972</v>
      </c>
      <c r="O284">
        <f t="shared" si="49"/>
        <v>8.1250000000000003E-3</v>
      </c>
      <c r="P284">
        <f t="shared" si="49"/>
        <v>300</v>
      </c>
      <c r="Q284" s="91">
        <f t="shared" si="41"/>
        <v>270</v>
      </c>
      <c r="R284" s="93">
        <f t="shared" si="42"/>
        <v>0</v>
      </c>
      <c r="S284" s="93">
        <f t="shared" si="43"/>
        <v>-2.7928793085730988E-3</v>
      </c>
      <c r="T284" s="93">
        <f t="shared" si="44"/>
        <v>-2.7928793085730988E-3</v>
      </c>
      <c r="U284" s="93">
        <f t="shared" si="45"/>
        <v>0.34653187113295447</v>
      </c>
    </row>
    <row r="285" spans="1:21">
      <c r="A285" s="91">
        <v>272</v>
      </c>
      <c r="B285" s="99">
        <v>1111838.1284614918</v>
      </c>
      <c r="D285" s="88">
        <v>272</v>
      </c>
      <c r="E285" s="89">
        <f t="shared" si="48"/>
        <v>0</v>
      </c>
      <c r="F285" s="90">
        <f t="shared" si="40"/>
        <v>2.8384479710105164E-3</v>
      </c>
      <c r="G285" s="89">
        <f t="shared" si="46"/>
        <v>-2.8384479710105164E-3</v>
      </c>
      <c r="H285" s="89">
        <f t="shared" si="47"/>
        <v>0.35218589055692023</v>
      </c>
      <c r="O285">
        <f t="shared" si="49"/>
        <v>8.1250000000000003E-3</v>
      </c>
      <c r="P285">
        <f t="shared" si="49"/>
        <v>300</v>
      </c>
      <c r="Q285" s="91">
        <f t="shared" si="41"/>
        <v>271</v>
      </c>
      <c r="R285" s="93">
        <f t="shared" si="42"/>
        <v>0</v>
      </c>
      <c r="S285" s="93">
        <f t="shared" si="43"/>
        <v>-2.8155714529552551E-3</v>
      </c>
      <c r="T285" s="93">
        <f t="shared" si="44"/>
        <v>-2.8155714529552551E-3</v>
      </c>
      <c r="U285" s="93">
        <f t="shared" si="45"/>
        <v>0.34934744258590972</v>
      </c>
    </row>
    <row r="286" spans="1:21">
      <c r="A286" s="91">
        <v>273</v>
      </c>
      <c r="B286" s="100">
        <v>1076314.9422120778</v>
      </c>
      <c r="D286" s="88">
        <v>273</v>
      </c>
      <c r="E286" s="89">
        <f t="shared" si="48"/>
        <v>0</v>
      </c>
      <c r="F286" s="90">
        <f t="shared" si="40"/>
        <v>2.861510360774977E-3</v>
      </c>
      <c r="G286" s="89">
        <f t="shared" si="46"/>
        <v>-2.861510360774977E-3</v>
      </c>
      <c r="H286" s="89">
        <f t="shared" si="47"/>
        <v>0.35504740091769521</v>
      </c>
      <c r="O286">
        <f t="shared" si="49"/>
        <v>8.1250000000000003E-3</v>
      </c>
      <c r="P286">
        <f t="shared" si="49"/>
        <v>300</v>
      </c>
      <c r="Q286" s="91">
        <f t="shared" si="41"/>
        <v>272</v>
      </c>
      <c r="R286" s="93">
        <f t="shared" si="42"/>
        <v>0</v>
      </c>
      <c r="S286" s="93">
        <f t="shared" si="43"/>
        <v>-2.8384479710105164E-3</v>
      </c>
      <c r="T286" s="93">
        <f t="shared" si="44"/>
        <v>-2.8384479710105164E-3</v>
      </c>
      <c r="U286" s="93">
        <f t="shared" si="45"/>
        <v>0.35218589055692023</v>
      </c>
    </row>
    <row r="287" spans="1:21">
      <c r="A287" s="91">
        <v>274</v>
      </c>
      <c r="B287" s="100">
        <v>1040503.1300743874</v>
      </c>
      <c r="D287" s="88">
        <v>274</v>
      </c>
      <c r="E287" s="89">
        <f t="shared" si="48"/>
        <v>0</v>
      </c>
      <c r="F287" s="90">
        <f t="shared" si="40"/>
        <v>2.8847601324562735E-3</v>
      </c>
      <c r="G287" s="89">
        <f t="shared" si="46"/>
        <v>-2.8847601324562735E-3</v>
      </c>
      <c r="H287" s="89">
        <f t="shared" si="47"/>
        <v>0.35793216105015146</v>
      </c>
      <c r="O287">
        <f t="shared" si="49"/>
        <v>8.1250000000000003E-3</v>
      </c>
      <c r="P287">
        <f t="shared" si="49"/>
        <v>300</v>
      </c>
      <c r="Q287" s="91">
        <f t="shared" si="41"/>
        <v>273</v>
      </c>
      <c r="R287" s="93">
        <f t="shared" si="42"/>
        <v>0</v>
      </c>
      <c r="S287" s="93">
        <f t="shared" si="43"/>
        <v>-2.861510360774977E-3</v>
      </c>
      <c r="T287" s="93">
        <f t="shared" si="44"/>
        <v>-2.861510360774977E-3</v>
      </c>
      <c r="U287" s="93">
        <f t="shared" si="45"/>
        <v>0.35504740091769521</v>
      </c>
    </row>
    <row r="288" spans="1:21">
      <c r="A288" s="91">
        <v>275</v>
      </c>
      <c r="B288" s="100">
        <v>1004400.3469630782</v>
      </c>
      <c r="D288" s="88">
        <v>275</v>
      </c>
      <c r="E288" s="89">
        <f t="shared" si="48"/>
        <v>0</v>
      </c>
      <c r="F288" s="90">
        <f t="shared" si="40"/>
        <v>2.9081988085324808E-3</v>
      </c>
      <c r="G288" s="89">
        <f t="shared" si="46"/>
        <v>-2.9081988085324808E-3</v>
      </c>
      <c r="H288" s="89">
        <f t="shared" si="47"/>
        <v>0.36084035985868396</v>
      </c>
      <c r="O288">
        <f t="shared" si="49"/>
        <v>8.1250000000000003E-3</v>
      </c>
      <c r="P288">
        <f t="shared" si="49"/>
        <v>300</v>
      </c>
      <c r="Q288" s="91">
        <f t="shared" si="41"/>
        <v>274</v>
      </c>
      <c r="R288" s="93">
        <f t="shared" si="42"/>
        <v>0</v>
      </c>
      <c r="S288" s="93">
        <f t="shared" si="43"/>
        <v>-2.8847601324562735E-3</v>
      </c>
      <c r="T288" s="93">
        <f t="shared" si="44"/>
        <v>-2.8847601324562735E-3</v>
      </c>
      <c r="U288" s="93">
        <f t="shared" si="45"/>
        <v>0.35793216105015146</v>
      </c>
    </row>
    <row r="289" spans="1:21">
      <c r="A289" s="91">
        <v>276</v>
      </c>
      <c r="B289" s="100">
        <v>968004.22873898968</v>
      </c>
      <c r="D289" s="88">
        <v>276</v>
      </c>
      <c r="E289" s="89">
        <f t="shared" si="48"/>
        <v>0</v>
      </c>
      <c r="F289" s="90">
        <f t="shared" si="40"/>
        <v>2.9318279238518073E-3</v>
      </c>
      <c r="G289" s="89">
        <f t="shared" si="46"/>
        <v>-2.9318279238518073E-3</v>
      </c>
      <c r="H289" s="89">
        <f t="shared" si="47"/>
        <v>0.36377218778253578</v>
      </c>
      <c r="O289">
        <f t="shared" si="49"/>
        <v>8.1250000000000003E-3</v>
      </c>
      <c r="P289">
        <f t="shared" si="49"/>
        <v>300</v>
      </c>
      <c r="Q289" s="91">
        <f t="shared" si="41"/>
        <v>275</v>
      </c>
      <c r="R289" s="93">
        <f t="shared" si="42"/>
        <v>0</v>
      </c>
      <c r="S289" s="93">
        <f t="shared" si="43"/>
        <v>-2.9081988085324808E-3</v>
      </c>
      <c r="T289" s="93">
        <f t="shared" si="44"/>
        <v>-2.9081988085324808E-3</v>
      </c>
      <c r="U289" s="93">
        <f t="shared" si="45"/>
        <v>0.36084035985868396</v>
      </c>
    </row>
    <row r="290" spans="1:21">
      <c r="A290" s="91">
        <v>277</v>
      </c>
      <c r="B290" s="100">
        <v>931312.39205433044</v>
      </c>
      <c r="D290" s="88">
        <v>277</v>
      </c>
      <c r="E290" s="89">
        <f t="shared" si="48"/>
        <v>0</v>
      </c>
      <c r="F290" s="90">
        <f t="shared" si="40"/>
        <v>2.9556490257331034E-3</v>
      </c>
      <c r="G290" s="89">
        <f t="shared" si="46"/>
        <v>-2.9556490257331034E-3</v>
      </c>
      <c r="H290" s="89">
        <f t="shared" si="47"/>
        <v>0.36672783680826887</v>
      </c>
      <c r="O290">
        <f t="shared" si="49"/>
        <v>8.1250000000000003E-3</v>
      </c>
      <c r="P290">
        <f t="shared" si="49"/>
        <v>300</v>
      </c>
      <c r="Q290" s="91">
        <f t="shared" si="41"/>
        <v>276</v>
      </c>
      <c r="R290" s="93">
        <f t="shared" si="42"/>
        <v>0</v>
      </c>
      <c r="S290" s="93">
        <f t="shared" si="43"/>
        <v>-2.9318279238518073E-3</v>
      </c>
      <c r="T290" s="93">
        <f t="shared" si="44"/>
        <v>-2.9318279238518073E-3</v>
      </c>
      <c r="U290" s="93">
        <f t="shared" si="45"/>
        <v>0.36377218778253578</v>
      </c>
    </row>
    <row r="291" spans="1:21">
      <c r="A291" s="91">
        <v>278</v>
      </c>
      <c r="B291" s="100">
        <v>894322.43419660837</v>
      </c>
      <c r="D291" s="88">
        <v>278</v>
      </c>
      <c r="E291" s="89">
        <f t="shared" si="48"/>
        <v>0</v>
      </c>
      <c r="F291" s="90">
        <f t="shared" si="40"/>
        <v>2.9796636740671845E-3</v>
      </c>
      <c r="G291" s="89">
        <f t="shared" si="46"/>
        <v>-2.9796636740671845E-3</v>
      </c>
      <c r="H291" s="89">
        <f t="shared" si="47"/>
        <v>0.36970750048233603</v>
      </c>
      <c r="O291">
        <f t="shared" si="49"/>
        <v>8.1250000000000003E-3</v>
      </c>
      <c r="P291">
        <f t="shared" si="49"/>
        <v>300</v>
      </c>
      <c r="Q291" s="91">
        <f t="shared" si="41"/>
        <v>277</v>
      </c>
      <c r="R291" s="93">
        <f t="shared" si="42"/>
        <v>0</v>
      </c>
      <c r="S291" s="93">
        <f t="shared" si="43"/>
        <v>-2.9556490257331034E-3</v>
      </c>
      <c r="T291" s="93">
        <f t="shared" si="44"/>
        <v>-2.9556490257331034E-3</v>
      </c>
      <c r="U291" s="93">
        <f t="shared" si="45"/>
        <v>0.36672783680826887</v>
      </c>
    </row>
    <row r="292" spans="1:21">
      <c r="A292" s="91">
        <v>279</v>
      </c>
      <c r="B292" s="100">
        <v>857031.93293129222</v>
      </c>
      <c r="D292" s="88">
        <v>279</v>
      </c>
      <c r="E292" s="89">
        <f t="shared" si="48"/>
        <v>0</v>
      </c>
      <c r="F292" s="90">
        <f t="shared" si="40"/>
        <v>3.0038734414189801E-3</v>
      </c>
      <c r="G292" s="89">
        <f t="shared" si="46"/>
        <v>-3.0038734414189801E-3</v>
      </c>
      <c r="H292" s="89">
        <f t="shared" si="47"/>
        <v>0.37271137392375503</v>
      </c>
      <c r="O292">
        <f t="shared" si="49"/>
        <v>8.1250000000000003E-3</v>
      </c>
      <c r="P292">
        <f t="shared" si="49"/>
        <v>300</v>
      </c>
      <c r="Q292" s="91">
        <f t="shared" si="41"/>
        <v>278</v>
      </c>
      <c r="R292" s="93">
        <f t="shared" si="42"/>
        <v>0</v>
      </c>
      <c r="S292" s="93">
        <f t="shared" si="43"/>
        <v>-2.9796636740671845E-3</v>
      </c>
      <c r="T292" s="93">
        <f t="shared" si="44"/>
        <v>-2.9796636740671845E-3</v>
      </c>
      <c r="U292" s="93">
        <f t="shared" si="45"/>
        <v>0.36970750048233603</v>
      </c>
    </row>
    <row r="293" spans="1:21">
      <c r="A293" s="91">
        <v>280</v>
      </c>
      <c r="B293" s="100">
        <v>819438.44634319539</v>
      </c>
      <c r="D293" s="88">
        <v>280</v>
      </c>
      <c r="E293" s="89">
        <f t="shared" si="48"/>
        <v>0</v>
      </c>
      <c r="F293" s="90">
        <f t="shared" si="40"/>
        <v>3.0282799131305096E-3</v>
      </c>
      <c r="G293" s="89">
        <f t="shared" si="46"/>
        <v>-3.0282799131305096E-3</v>
      </c>
      <c r="H293" s="89">
        <f t="shared" si="47"/>
        <v>0.37573965383688551</v>
      </c>
      <c r="O293">
        <f t="shared" si="49"/>
        <v>8.1250000000000003E-3</v>
      </c>
      <c r="P293">
        <f t="shared" si="49"/>
        <v>300</v>
      </c>
      <c r="Q293" s="91">
        <f t="shared" si="41"/>
        <v>279</v>
      </c>
      <c r="R293" s="93">
        <f t="shared" si="42"/>
        <v>0</v>
      </c>
      <c r="S293" s="93">
        <f t="shared" si="43"/>
        <v>-3.0038734414189801E-3</v>
      </c>
      <c r="T293" s="93">
        <f t="shared" si="44"/>
        <v>-3.0038734414189801E-3</v>
      </c>
      <c r="U293" s="93">
        <f t="shared" si="45"/>
        <v>0.37271137392375503</v>
      </c>
    </row>
    <row r="294" spans="1:21">
      <c r="A294" s="91">
        <v>281</v>
      </c>
      <c r="B294" s="100">
        <v>781539.51267657033</v>
      </c>
      <c r="D294" s="88">
        <v>281</v>
      </c>
      <c r="E294" s="89">
        <f t="shared" si="48"/>
        <v>0</v>
      </c>
      <c r="F294" s="90">
        <f t="shared" si="40"/>
        <v>3.0528846874246949E-3</v>
      </c>
      <c r="G294" s="89">
        <f t="shared" si="46"/>
        <v>-3.0528846874246949E-3</v>
      </c>
      <c r="H294" s="89">
        <f t="shared" si="47"/>
        <v>0.37879253852431022</v>
      </c>
      <c r="O294">
        <f t="shared" si="49"/>
        <v>8.1250000000000003E-3</v>
      </c>
      <c r="P294">
        <f t="shared" si="49"/>
        <v>300</v>
      </c>
      <c r="Q294" s="91">
        <f t="shared" si="41"/>
        <v>280</v>
      </c>
      <c r="R294" s="93">
        <f t="shared" si="42"/>
        <v>0</v>
      </c>
      <c r="S294" s="93">
        <f t="shared" si="43"/>
        <v>-3.0282799131305096E-3</v>
      </c>
      <c r="T294" s="93">
        <f t="shared" si="44"/>
        <v>-3.0282799131305096E-3</v>
      </c>
      <c r="U294" s="93">
        <f t="shared" si="45"/>
        <v>0.37573965383688551</v>
      </c>
    </row>
    <row r="295" spans="1:21">
      <c r="A295" s="91">
        <v>282</v>
      </c>
      <c r="B295" s="100">
        <v>743332.65017390391</v>
      </c>
      <c r="D295" s="88">
        <v>282</v>
      </c>
      <c r="E295" s="89">
        <f t="shared" si="48"/>
        <v>0</v>
      </c>
      <c r="F295" s="90">
        <f t="shared" si="40"/>
        <v>3.0776893755100204E-3</v>
      </c>
      <c r="G295" s="89">
        <f t="shared" si="46"/>
        <v>-3.0776893755100204E-3</v>
      </c>
      <c r="H295" s="89">
        <f t="shared" si="47"/>
        <v>0.38187022789982022</v>
      </c>
      <c r="O295">
        <f t="shared" si="49"/>
        <v>8.1250000000000003E-3</v>
      </c>
      <c r="P295">
        <f t="shared" si="49"/>
        <v>300</v>
      </c>
      <c r="Q295" s="91">
        <f t="shared" si="41"/>
        <v>281</v>
      </c>
      <c r="R295" s="93">
        <f t="shared" si="42"/>
        <v>0</v>
      </c>
      <c r="S295" s="93">
        <f t="shared" si="43"/>
        <v>-3.0528846874246949E-3</v>
      </c>
      <c r="T295" s="93">
        <f t="shared" si="44"/>
        <v>-3.0528846874246949E-3</v>
      </c>
      <c r="U295" s="93">
        <f t="shared" si="45"/>
        <v>0.37879253852431022</v>
      </c>
    </row>
    <row r="296" spans="1:21">
      <c r="A296" s="91">
        <v>283</v>
      </c>
      <c r="B296" s="100">
        <v>704815.35691340338</v>
      </c>
      <c r="D296" s="88">
        <v>283</v>
      </c>
      <c r="E296" s="89">
        <f t="shared" si="48"/>
        <v>0</v>
      </c>
      <c r="F296" s="90">
        <f t="shared" si="40"/>
        <v>3.1026956016860395E-3</v>
      </c>
      <c r="G296" s="89">
        <f t="shared" si="46"/>
        <v>-3.1026956016860395E-3</v>
      </c>
      <c r="H296" s="89">
        <f t="shared" si="47"/>
        <v>0.38497292350150625</v>
      </c>
      <c r="O296">
        <f t="shared" si="49"/>
        <v>8.1250000000000003E-3</v>
      </c>
      <c r="P296">
        <f t="shared" si="49"/>
        <v>300</v>
      </c>
      <c r="Q296" s="91">
        <f t="shared" si="41"/>
        <v>282</v>
      </c>
      <c r="R296" s="93">
        <f t="shared" si="42"/>
        <v>0</v>
      </c>
      <c r="S296" s="93">
        <f t="shared" si="43"/>
        <v>-3.0776893755100204E-3</v>
      </c>
      <c r="T296" s="93">
        <f t="shared" si="44"/>
        <v>-3.0776893755100204E-3</v>
      </c>
      <c r="U296" s="93">
        <f t="shared" si="45"/>
        <v>0.38187022789982022</v>
      </c>
    </row>
    <row r="297" spans="1:21">
      <c r="A297" s="91">
        <v>284</v>
      </c>
      <c r="B297" s="100">
        <v>665985.11064516124</v>
      </c>
      <c r="D297" s="88">
        <v>284</v>
      </c>
      <c r="E297" s="89">
        <f t="shared" si="48"/>
        <v>0</v>
      </c>
      <c r="F297" s="90">
        <f t="shared" si="40"/>
        <v>3.1279050034497382E-3</v>
      </c>
      <c r="G297" s="89">
        <f t="shared" si="46"/>
        <v>-3.1279050034497382E-3</v>
      </c>
      <c r="H297" s="89">
        <f t="shared" si="47"/>
        <v>0.38810082850495597</v>
      </c>
      <c r="O297">
        <f t="shared" si="49"/>
        <v>8.1250000000000003E-3</v>
      </c>
      <c r="P297">
        <f t="shared" si="49"/>
        <v>300</v>
      </c>
      <c r="Q297" s="91">
        <f t="shared" si="41"/>
        <v>283</v>
      </c>
      <c r="R297" s="93">
        <f t="shared" si="42"/>
        <v>0</v>
      </c>
      <c r="S297" s="93">
        <f t="shared" si="43"/>
        <v>-3.1026956016860395E-3</v>
      </c>
      <c r="T297" s="93">
        <f t="shared" si="44"/>
        <v>-3.1026956016860395E-3</v>
      </c>
      <c r="U297" s="93">
        <f t="shared" si="45"/>
        <v>0.38497292350150625</v>
      </c>
    </row>
    <row r="298" spans="1:21">
      <c r="A298" s="91">
        <v>285</v>
      </c>
      <c r="B298" s="100">
        <v>626839.36862598965</v>
      </c>
      <c r="D298" s="88">
        <v>285</v>
      </c>
      <c r="E298" s="89">
        <f t="shared" si="48"/>
        <v>0</v>
      </c>
      <c r="F298" s="90">
        <f t="shared" si="40"/>
        <v>3.1533192316027673E-3</v>
      </c>
      <c r="G298" s="89">
        <f t="shared" si="46"/>
        <v>-3.1533192316027673E-3</v>
      </c>
      <c r="H298" s="89">
        <f t="shared" si="47"/>
        <v>0.39125414773655875</v>
      </c>
      <c r="O298">
        <f t="shared" si="49"/>
        <v>8.1250000000000003E-3</v>
      </c>
      <c r="P298">
        <f t="shared" si="49"/>
        <v>300</v>
      </c>
      <c r="Q298" s="91">
        <f t="shared" si="41"/>
        <v>284</v>
      </c>
      <c r="R298" s="93">
        <f t="shared" si="42"/>
        <v>0</v>
      </c>
      <c r="S298" s="93">
        <f t="shared" si="43"/>
        <v>-3.1279050034497382E-3</v>
      </c>
      <c r="T298" s="93">
        <f t="shared" si="44"/>
        <v>-3.1279050034497382E-3</v>
      </c>
      <c r="U298" s="93">
        <f t="shared" si="45"/>
        <v>0.38810082850495597</v>
      </c>
    </row>
    <row r="299" spans="1:21">
      <c r="A299" s="91">
        <v>286</v>
      </c>
      <c r="B299" s="100">
        <v>587375.56745291222</v>
      </c>
      <c r="D299" s="88">
        <v>286</v>
      </c>
      <c r="E299" s="89">
        <f t="shared" si="48"/>
        <v>0</v>
      </c>
      <c r="F299" s="90">
        <f t="shared" si="40"/>
        <v>3.1789399503595402E-3</v>
      </c>
      <c r="G299" s="89">
        <f t="shared" si="46"/>
        <v>-3.1789399503595402E-3</v>
      </c>
      <c r="H299" s="89">
        <f t="shared" si="47"/>
        <v>0.39443308768691832</v>
      </c>
      <c r="O299">
        <f t="shared" si="49"/>
        <v>8.1250000000000003E-3</v>
      </c>
      <c r="P299">
        <f t="shared" si="49"/>
        <v>300</v>
      </c>
      <c r="Q299" s="91">
        <f t="shared" si="41"/>
        <v>285</v>
      </c>
      <c r="R299" s="93">
        <f t="shared" si="42"/>
        <v>0</v>
      </c>
      <c r="S299" s="93">
        <f t="shared" si="43"/>
        <v>-3.1533192316027673E-3</v>
      </c>
      <c r="T299" s="93">
        <f t="shared" si="44"/>
        <v>-3.1533192316027673E-3</v>
      </c>
      <c r="U299" s="93">
        <f t="shared" si="45"/>
        <v>0.39125414773655875</v>
      </c>
    </row>
    <row r="300" spans="1:21">
      <c r="A300" s="91">
        <v>287</v>
      </c>
      <c r="B300" s="100">
        <v>547591.12289530353</v>
      </c>
      <c r="D300" s="88">
        <v>287</v>
      </c>
      <c r="E300" s="89">
        <f t="shared" si="48"/>
        <v>0</v>
      </c>
      <c r="F300" s="90">
        <f t="shared" si="40"/>
        <v>3.2047688374562113E-3</v>
      </c>
      <c r="G300" s="89">
        <f t="shared" si="46"/>
        <v>-3.2047688374562113E-3</v>
      </c>
      <c r="H300" s="89">
        <f t="shared" si="47"/>
        <v>0.3976378565243745</v>
      </c>
      <c r="O300">
        <f t="shared" si="49"/>
        <v>8.1250000000000003E-3</v>
      </c>
      <c r="P300">
        <f t="shared" si="49"/>
        <v>300</v>
      </c>
      <c r="Q300" s="91">
        <f t="shared" si="41"/>
        <v>286</v>
      </c>
      <c r="R300" s="93">
        <f t="shared" si="42"/>
        <v>0</v>
      </c>
      <c r="S300" s="93">
        <f t="shared" si="43"/>
        <v>-3.1789399503595402E-3</v>
      </c>
      <c r="T300" s="93">
        <f t="shared" si="44"/>
        <v>-3.1789399503595402E-3</v>
      </c>
      <c r="U300" s="93">
        <f t="shared" si="45"/>
        <v>0.39443308768691832</v>
      </c>
    </row>
    <row r="301" spans="1:21">
      <c r="A301" s="91">
        <v>288</v>
      </c>
      <c r="B301" s="100">
        <v>507483.42972566432</v>
      </c>
      <c r="D301" s="88">
        <v>288</v>
      </c>
      <c r="E301" s="89">
        <f t="shared" si="48"/>
        <v>0</v>
      </c>
      <c r="F301" s="90">
        <f t="shared" si="40"/>
        <v>3.2308075842605428E-3</v>
      </c>
      <c r="G301" s="89">
        <f t="shared" si="46"/>
        <v>-3.2308075842605428E-3</v>
      </c>
      <c r="H301" s="89">
        <f t="shared" si="47"/>
        <v>0.40086866410863503</v>
      </c>
      <c r="O301">
        <f t="shared" si="49"/>
        <v>8.1250000000000003E-3</v>
      </c>
      <c r="P301">
        <f t="shared" si="49"/>
        <v>300</v>
      </c>
      <c r="Q301" s="91">
        <f t="shared" si="41"/>
        <v>287</v>
      </c>
      <c r="R301" s="93">
        <f t="shared" si="42"/>
        <v>0</v>
      </c>
      <c r="S301" s="93">
        <f t="shared" si="43"/>
        <v>-3.2047688374562113E-3</v>
      </c>
      <c r="T301" s="93">
        <f t="shared" si="44"/>
        <v>-3.2047688374562113E-3</v>
      </c>
      <c r="U301" s="93">
        <f t="shared" si="45"/>
        <v>0.3976378565243745</v>
      </c>
    </row>
    <row r="302" spans="1:21">
      <c r="A302" s="91">
        <v>289</v>
      </c>
      <c r="B302" s="100">
        <v>467049.86154902179</v>
      </c>
      <c r="D302" s="88">
        <v>289</v>
      </c>
      <c r="E302" s="89">
        <f t="shared" si="48"/>
        <v>0</v>
      </c>
      <c r="F302" s="90">
        <f t="shared" si="40"/>
        <v>3.2570578958826596E-3</v>
      </c>
      <c r="G302" s="89">
        <f t="shared" si="46"/>
        <v>-3.2570578958826596E-3</v>
      </c>
      <c r="H302" s="89">
        <f t="shared" si="47"/>
        <v>0.40412572200451768</v>
      </c>
      <c r="O302">
        <f t="shared" si="49"/>
        <v>8.1250000000000003E-3</v>
      </c>
      <c r="P302">
        <f t="shared" si="49"/>
        <v>300</v>
      </c>
      <c r="Q302" s="91">
        <f t="shared" si="41"/>
        <v>288</v>
      </c>
      <c r="R302" s="93">
        <f t="shared" si="42"/>
        <v>0</v>
      </c>
      <c r="S302" s="93">
        <f t="shared" si="43"/>
        <v>-3.2308075842605428E-3</v>
      </c>
      <c r="T302" s="93">
        <f t="shared" si="44"/>
        <v>-3.2308075842605428E-3</v>
      </c>
      <c r="U302" s="93">
        <f t="shared" si="45"/>
        <v>0.40086866410863503</v>
      </c>
    </row>
    <row r="303" spans="1:21">
      <c r="A303" s="91">
        <v>290</v>
      </c>
      <c r="B303" s="100">
        <v>426287.77063094405</v>
      </c>
      <c r="D303" s="88">
        <v>290</v>
      </c>
      <c r="E303" s="89">
        <f t="shared" si="48"/>
        <v>0</v>
      </c>
      <c r="F303" s="90">
        <f t="shared" si="40"/>
        <v>3.2835214912867064E-3</v>
      </c>
      <c r="G303" s="89">
        <f t="shared" si="46"/>
        <v>-3.2835214912867064E-3</v>
      </c>
      <c r="H303" s="89">
        <f t="shared" si="47"/>
        <v>0.40740924349580437</v>
      </c>
      <c r="O303">
        <f t="shared" si="49"/>
        <v>8.1250000000000003E-3</v>
      </c>
      <c r="P303">
        <f t="shared" si="49"/>
        <v>300</v>
      </c>
      <c r="Q303" s="91">
        <f t="shared" si="41"/>
        <v>289</v>
      </c>
      <c r="R303" s="93">
        <f t="shared" si="42"/>
        <v>0</v>
      </c>
      <c r="S303" s="93">
        <f t="shared" si="43"/>
        <v>-3.2570578958826596E-3</v>
      </c>
      <c r="T303" s="93">
        <f t="shared" si="44"/>
        <v>-3.2570578958826596E-3</v>
      </c>
      <c r="U303" s="93">
        <f t="shared" si="45"/>
        <v>0.40412572200451768</v>
      </c>
    </row>
    <row r="304" spans="1:21">
      <c r="A304" s="91">
        <v>291</v>
      </c>
      <c r="B304" s="100">
        <v>385194.48772415693</v>
      </c>
      <c r="D304" s="88">
        <v>291</v>
      </c>
      <c r="E304" s="89">
        <f t="shared" si="48"/>
        <v>0</v>
      </c>
      <c r="F304" s="90">
        <f t="shared" si="40"/>
        <v>3.3102001034034105E-3</v>
      </c>
      <c r="G304" s="89">
        <f t="shared" si="46"/>
        <v>-3.3102001034034105E-3</v>
      </c>
      <c r="H304" s="89">
        <f t="shared" si="47"/>
        <v>0.41071944359920781</v>
      </c>
      <c r="O304">
        <f t="shared" si="49"/>
        <v>8.1250000000000003E-3</v>
      </c>
      <c r="P304">
        <f t="shared" si="49"/>
        <v>300</v>
      </c>
      <c r="Q304" s="91">
        <f t="shared" si="41"/>
        <v>290</v>
      </c>
      <c r="R304" s="93">
        <f t="shared" si="42"/>
        <v>0</v>
      </c>
      <c r="S304" s="93">
        <f t="shared" si="43"/>
        <v>-3.2835214912867064E-3</v>
      </c>
      <c r="T304" s="93">
        <f t="shared" si="44"/>
        <v>-3.2835214912867064E-3</v>
      </c>
      <c r="U304" s="93">
        <f t="shared" si="45"/>
        <v>0.40740924349580437</v>
      </c>
    </row>
    <row r="305" spans="1:21">
      <c r="A305" s="91">
        <v>292</v>
      </c>
      <c r="B305" s="100">
        <v>343767.32189375215</v>
      </c>
      <c r="D305" s="88">
        <v>292</v>
      </c>
      <c r="E305" s="89">
        <f t="shared" si="48"/>
        <v>0</v>
      </c>
      <c r="F305" s="90">
        <f t="shared" si="40"/>
        <v>3.3370954792435637E-3</v>
      </c>
      <c r="G305" s="89">
        <f t="shared" si="46"/>
        <v>-3.3370954792435637E-3</v>
      </c>
      <c r="H305" s="89">
        <f t="shared" si="47"/>
        <v>0.41405653907845136</v>
      </c>
      <c r="O305">
        <f t="shared" si="49"/>
        <v>8.1250000000000003E-3</v>
      </c>
      <c r="P305">
        <f t="shared" si="49"/>
        <v>300</v>
      </c>
      <c r="Q305" s="91">
        <f t="shared" si="41"/>
        <v>291</v>
      </c>
      <c r="R305" s="93">
        <f t="shared" si="42"/>
        <v>0</v>
      </c>
      <c r="S305" s="93">
        <f t="shared" si="43"/>
        <v>-3.3102001034034105E-3</v>
      </c>
      <c r="T305" s="93">
        <f t="shared" si="44"/>
        <v>-3.3102001034034105E-3</v>
      </c>
      <c r="U305" s="93">
        <f t="shared" si="45"/>
        <v>0.41071944359920781</v>
      </c>
    </row>
    <row r="306" spans="1:21">
      <c r="A306" s="91">
        <v>293</v>
      </c>
      <c r="B306" s="100">
        <v>302003.56034097529</v>
      </c>
      <c r="D306" s="88">
        <v>293</v>
      </c>
      <c r="E306" s="89">
        <f t="shared" si="48"/>
        <v>0</v>
      </c>
      <c r="F306" s="90">
        <f t="shared" si="40"/>
        <v>3.3642093800124173E-3</v>
      </c>
      <c r="G306" s="89">
        <f t="shared" si="46"/>
        <v>-3.3642093800124173E-3</v>
      </c>
      <c r="H306" s="89">
        <f t="shared" si="47"/>
        <v>0.41742074845846378</v>
      </c>
      <c r="O306">
        <f t="shared" si="49"/>
        <v>8.1250000000000003E-3</v>
      </c>
      <c r="P306">
        <f t="shared" si="49"/>
        <v>300</v>
      </c>
      <c r="Q306" s="91">
        <f t="shared" si="41"/>
        <v>292</v>
      </c>
      <c r="R306" s="93">
        <f t="shared" si="42"/>
        <v>0</v>
      </c>
      <c r="S306" s="93">
        <f t="shared" si="43"/>
        <v>-3.3370954792435637E-3</v>
      </c>
      <c r="T306" s="93">
        <f t="shared" si="44"/>
        <v>-3.3370954792435637E-3</v>
      </c>
      <c r="U306" s="93">
        <f t="shared" si="45"/>
        <v>0.41405653907845136</v>
      </c>
    </row>
    <row r="307" spans="1:21">
      <c r="A307" s="91">
        <v>294</v>
      </c>
      <c r="B307" s="100">
        <v>259900.46822558215</v>
      </c>
      <c r="D307" s="88">
        <v>294</v>
      </c>
      <c r="E307" s="89">
        <f t="shared" si="48"/>
        <v>0</v>
      </c>
      <c r="F307" s="90">
        <f t="shared" si="40"/>
        <v>3.3915435812250181E-3</v>
      </c>
      <c r="G307" s="89">
        <f t="shared" si="46"/>
        <v>-3.3915435812250181E-3</v>
      </c>
      <c r="H307" s="89">
        <f t="shared" si="47"/>
        <v>0.42081229203968878</v>
      </c>
      <c r="O307">
        <f t="shared" si="49"/>
        <v>8.1250000000000003E-3</v>
      </c>
      <c r="P307">
        <f t="shared" si="49"/>
        <v>300</v>
      </c>
      <c r="Q307" s="91">
        <f t="shared" si="41"/>
        <v>293</v>
      </c>
      <c r="R307" s="93">
        <f t="shared" si="42"/>
        <v>0</v>
      </c>
      <c r="S307" s="93">
        <f t="shared" si="43"/>
        <v>-3.3642093800124173E-3</v>
      </c>
      <c r="T307" s="93">
        <f t="shared" si="44"/>
        <v>-3.3642093800124173E-3</v>
      </c>
      <c r="U307" s="93">
        <f t="shared" si="45"/>
        <v>0.41742074845846378</v>
      </c>
    </row>
    <row r="308" spans="1:21">
      <c r="A308" s="91">
        <v>295</v>
      </c>
      <c r="B308" s="100">
        <v>217455.28848675144</v>
      </c>
      <c r="D308" s="88">
        <v>295</v>
      </c>
      <c r="E308" s="89">
        <f t="shared" si="48"/>
        <v>0</v>
      </c>
      <c r="F308" s="90">
        <f t="shared" si="40"/>
        <v>3.4190998728224715E-3</v>
      </c>
      <c r="G308" s="89">
        <f t="shared" si="46"/>
        <v>-3.4190998728224715E-3</v>
      </c>
      <c r="H308" s="89">
        <f t="shared" si="47"/>
        <v>0.42423139191251125</v>
      </c>
      <c r="O308">
        <f t="shared" si="49"/>
        <v>8.1250000000000003E-3</v>
      </c>
      <c r="P308">
        <f t="shared" si="49"/>
        <v>300</v>
      </c>
      <c r="Q308" s="91">
        <f t="shared" si="41"/>
        <v>294</v>
      </c>
      <c r="R308" s="93">
        <f t="shared" si="42"/>
        <v>0</v>
      </c>
      <c r="S308" s="93">
        <f t="shared" si="43"/>
        <v>-3.3915435812250181E-3</v>
      </c>
      <c r="T308" s="93">
        <f t="shared" si="44"/>
        <v>-3.3915435812250181E-3</v>
      </c>
      <c r="U308" s="93">
        <f t="shared" si="45"/>
        <v>0.42081229203968878</v>
      </c>
    </row>
    <row r="309" spans="1:21">
      <c r="A309" s="91">
        <v>296</v>
      </c>
      <c r="B309" s="100">
        <v>174665.24166254274</v>
      </c>
      <c r="D309" s="88">
        <v>296</v>
      </c>
      <c r="E309" s="89">
        <f t="shared" si="48"/>
        <v>0</v>
      </c>
      <c r="F309" s="90">
        <f t="shared" si="40"/>
        <v>3.4468800592891541E-3</v>
      </c>
      <c r="G309" s="89">
        <f t="shared" si="46"/>
        <v>-3.4468800592891541E-3</v>
      </c>
      <c r="H309" s="89">
        <f t="shared" si="47"/>
        <v>0.42767827197180042</v>
      </c>
      <c r="O309">
        <f t="shared" si="49"/>
        <v>8.1250000000000003E-3</v>
      </c>
      <c r="P309">
        <f t="shared" si="49"/>
        <v>300</v>
      </c>
      <c r="Q309" s="91">
        <f t="shared" si="41"/>
        <v>295</v>
      </c>
      <c r="R309" s="93">
        <f t="shared" si="42"/>
        <v>0</v>
      </c>
      <c r="S309" s="93">
        <f t="shared" si="43"/>
        <v>-3.4190998728224715E-3</v>
      </c>
      <c r="T309" s="93">
        <f t="shared" si="44"/>
        <v>-3.4190998728224715E-3</v>
      </c>
      <c r="U309" s="93">
        <f t="shared" si="45"/>
        <v>0.42423139191251125</v>
      </c>
    </row>
    <row r="310" spans="1:21">
      <c r="A310" s="91">
        <v>297</v>
      </c>
      <c r="B310" s="100">
        <v>131527.52570788734</v>
      </c>
      <c r="D310" s="88">
        <v>297</v>
      </c>
      <c r="E310" s="89">
        <f t="shared" si="48"/>
        <v>0</v>
      </c>
      <c r="F310" s="90">
        <f t="shared" si="40"/>
        <v>3.4748859597708787E-3</v>
      </c>
      <c r="G310" s="89">
        <f t="shared" si="46"/>
        <v>-3.4748859597708787E-3</v>
      </c>
      <c r="H310" s="89">
        <f t="shared" si="47"/>
        <v>0.43115315793157127</v>
      </c>
      <c r="O310">
        <f t="shared" si="49"/>
        <v>8.1250000000000003E-3</v>
      </c>
      <c r="P310">
        <f t="shared" si="49"/>
        <v>300</v>
      </c>
      <c r="Q310" s="91">
        <f t="shared" si="41"/>
        <v>296</v>
      </c>
      <c r="R310" s="93">
        <f t="shared" si="42"/>
        <v>0</v>
      </c>
      <c r="S310" s="93">
        <f t="shared" si="43"/>
        <v>-3.4468800592891541E-3</v>
      </c>
      <c r="T310" s="93">
        <f t="shared" si="44"/>
        <v>-3.4468800592891541E-3</v>
      </c>
      <c r="U310" s="93">
        <f t="shared" si="45"/>
        <v>0.42767827197180042</v>
      </c>
    </row>
    <row r="311" spans="1:21">
      <c r="A311" s="91">
        <v>298</v>
      </c>
      <c r="B311" s="100">
        <v>88039.315811100372</v>
      </c>
      <c r="D311" s="88">
        <v>298</v>
      </c>
      <c r="E311" s="89">
        <f t="shared" si="48"/>
        <v>0</v>
      </c>
      <c r="F311" s="90">
        <f t="shared" si="40"/>
        <v>3.5031194081940166E-3</v>
      </c>
      <c r="G311" s="89">
        <f t="shared" si="46"/>
        <v>-3.5031194081940166E-3</v>
      </c>
      <c r="H311" s="89">
        <f t="shared" si="47"/>
        <v>0.43465627733976531</v>
      </c>
      <c r="O311">
        <f t="shared" si="49"/>
        <v>8.1250000000000003E-3</v>
      </c>
      <c r="P311">
        <f t="shared" si="49"/>
        <v>300</v>
      </c>
      <c r="Q311" s="91">
        <f t="shared" si="41"/>
        <v>297</v>
      </c>
      <c r="R311" s="93">
        <f t="shared" si="42"/>
        <v>0</v>
      </c>
      <c r="S311" s="93">
        <f t="shared" si="43"/>
        <v>-3.4748859597708787E-3</v>
      </c>
      <c r="T311" s="93">
        <f t="shared" si="44"/>
        <v>-3.4748859597708787E-3</v>
      </c>
      <c r="U311" s="93">
        <f t="shared" si="45"/>
        <v>0.43115315793157127</v>
      </c>
    </row>
    <row r="312" spans="1:21">
      <c r="A312" s="91">
        <v>299</v>
      </c>
      <c r="B312" s="100">
        <v>44197.764208902008</v>
      </c>
      <c r="D312" s="88">
        <v>299</v>
      </c>
      <c r="E312" s="89">
        <f t="shared" si="48"/>
        <v>0</v>
      </c>
      <c r="F312" s="90">
        <f t="shared" si="40"/>
        <v>3.5315822533855934E-3</v>
      </c>
      <c r="G312" s="89">
        <f t="shared" si="46"/>
        <v>-3.5315822533855934E-3</v>
      </c>
      <c r="H312" s="89">
        <f t="shared" si="47"/>
        <v>0.43818785959315087</v>
      </c>
      <c r="O312">
        <f t="shared" si="49"/>
        <v>8.1250000000000003E-3</v>
      </c>
      <c r="P312">
        <f t="shared" si="49"/>
        <v>300</v>
      </c>
      <c r="Q312" s="91">
        <f t="shared" si="41"/>
        <v>298</v>
      </c>
      <c r="R312" s="93">
        <f t="shared" si="42"/>
        <v>0</v>
      </c>
      <c r="S312" s="93">
        <f t="shared" si="43"/>
        <v>-3.5031194081940166E-3</v>
      </c>
      <c r="T312" s="93">
        <f t="shared" si="44"/>
        <v>-3.5031194081940166E-3</v>
      </c>
      <c r="U312" s="93">
        <f t="shared" si="45"/>
        <v>0.43465627733976531</v>
      </c>
    </row>
    <row r="313" spans="1:21">
      <c r="A313" s="91">
        <v>300</v>
      </c>
      <c r="B313" s="100">
        <v>-6.4217601902782917E-8</v>
      </c>
      <c r="D313" s="88">
        <v>300</v>
      </c>
      <c r="E313" s="89">
        <f t="shared" si="48"/>
        <v>0</v>
      </c>
      <c r="F313" s="90">
        <f t="shared" si="40"/>
        <v>3.5602763591943512E-3</v>
      </c>
      <c r="G313" s="89">
        <f t="shared" si="46"/>
        <v>-3.5602763591943512E-3</v>
      </c>
      <c r="H313" s="89">
        <f t="shared" si="47"/>
        <v>0.44174813595234524</v>
      </c>
      <c r="O313">
        <f t="shared" si="49"/>
        <v>8.1250000000000003E-3</v>
      </c>
      <c r="P313">
        <f t="shared" si="49"/>
        <v>300</v>
      </c>
      <c r="Q313" s="91">
        <f t="shared" si="41"/>
        <v>299</v>
      </c>
      <c r="R313" s="93">
        <f t="shared" si="42"/>
        <v>0</v>
      </c>
      <c r="S313" s="93">
        <f t="shared" si="43"/>
        <v>-3.5315822533855934E-3</v>
      </c>
      <c r="T313" s="93">
        <f t="shared" si="44"/>
        <v>-3.5315822533855934E-3</v>
      </c>
      <c r="U313" s="93">
        <f t="shared" si="45"/>
        <v>0.43818785959315087</v>
      </c>
    </row>
    <row r="314" spans="1:21">
      <c r="F314" s="87"/>
      <c r="P314">
        <f t="shared" ref="P314" si="50">P313</f>
        <v>300</v>
      </c>
      <c r="Q314" s="91">
        <f t="shared" si="41"/>
        <v>300</v>
      </c>
      <c r="R314" s="93">
        <f t="shared" si="42"/>
        <v>0</v>
      </c>
      <c r="S314" s="93">
        <f t="shared" si="43"/>
        <v>-3.5602763591943512E-3</v>
      </c>
      <c r="T314" s="91"/>
      <c r="U314" s="93">
        <f t="shared" si="45"/>
        <v>0.44174813595234524</v>
      </c>
    </row>
    <row r="315" spans="1:21">
      <c r="F315" s="87"/>
    </row>
  </sheetData>
  <hyperlinks>
    <hyperlink ref="V8" r:id="rId1"/>
    <hyperlink ref="V13"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A2Z EMI SCHEDULE.</vt:lpstr>
      <vt:lpstr>input 1</vt:lpstr>
      <vt:lpstr>data</vt:lpstr>
      <vt:lpstr>a2b applied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RAMACHANDRA SHENOI</dc:creator>
  <cp:lastModifiedBy>Admin</cp:lastModifiedBy>
  <dcterms:created xsi:type="dcterms:W3CDTF">2013-10-03T15:18:41Z</dcterms:created>
  <dcterms:modified xsi:type="dcterms:W3CDTF">2016-08-02T13:47:25Z</dcterms:modified>
</cp:coreProperties>
</file>