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input" sheetId="2" r:id="rId1"/>
    <sheet name="Sheet1" sheetId="1" state="hidden" r:id="rId2"/>
  </sheets>
  <calcPr calcId="124519"/>
</workbook>
</file>

<file path=xl/calcChain.xml><?xml version="1.0" encoding="utf-8"?>
<calcChain xmlns="http://schemas.openxmlformats.org/spreadsheetml/2006/main">
  <c r="AB20" i="1"/>
  <c r="C15" i="2"/>
  <c r="BC4" i="1"/>
  <c r="D26" i="2"/>
  <c r="D27"/>
  <c r="C26"/>
  <c r="C27"/>
  <c r="H11" i="1"/>
  <c r="H12"/>
  <c r="AJ8" s="1"/>
  <c r="H13"/>
  <c r="AJ9" s="1"/>
  <c r="H14"/>
  <c r="AJ10" s="1"/>
  <c r="H15"/>
  <c r="AJ11" s="1"/>
  <c r="H16"/>
  <c r="AJ12" s="1"/>
  <c r="H17"/>
  <c r="AJ13" s="1"/>
  <c r="H18"/>
  <c r="AJ14" s="1"/>
  <c r="H19"/>
  <c r="AJ15" s="1"/>
  <c r="H20"/>
  <c r="AJ16" s="1"/>
  <c r="H21"/>
  <c r="AJ17" s="1"/>
  <c r="E10"/>
  <c r="C10"/>
  <c r="D10"/>
  <c r="A10"/>
  <c r="AO8" s="1"/>
  <c r="AO9" s="1"/>
  <c r="AO10" s="1"/>
  <c r="AO11" s="1"/>
  <c r="AO12" s="1"/>
  <c r="AO13" s="1"/>
  <c r="AO14" s="1"/>
  <c r="AO15" s="1"/>
  <c r="AO16" s="1"/>
  <c r="AO17" s="1"/>
  <c r="B10"/>
  <c r="BP27" i="2"/>
  <c r="P27"/>
  <c r="AN27"/>
  <c r="BP26"/>
  <c r="AN26"/>
  <c r="P26"/>
  <c r="F26"/>
  <c r="M26" s="1"/>
  <c r="N26" s="1"/>
  <c r="O26" s="1"/>
  <c r="E26"/>
  <c r="R26" s="1"/>
  <c r="BP25"/>
  <c r="BH25"/>
  <c r="AN25"/>
  <c r="CQ24"/>
  <c r="CL24"/>
  <c r="F27" s="1"/>
  <c r="M27" s="1"/>
  <c r="N27" s="1"/>
  <c r="O27" s="1"/>
  <c r="BP24"/>
  <c r="BH24"/>
  <c r="AN24"/>
  <c r="BP23"/>
  <c r="BH23"/>
  <c r="AN23"/>
  <c r="BP22"/>
  <c r="BH22"/>
  <c r="AN22"/>
  <c r="BP21"/>
  <c r="BH21"/>
  <c r="AN21"/>
  <c r="BP20"/>
  <c r="BH20"/>
  <c r="AN20"/>
  <c r="BP19"/>
  <c r="BH19"/>
  <c r="AN19"/>
  <c r="BP18"/>
  <c r="BH18"/>
  <c r="AN18"/>
  <c r="BP17"/>
  <c r="BH17"/>
  <c r="AN17"/>
  <c r="BH16"/>
  <c r="AN16"/>
  <c r="BH15"/>
  <c r="BE15"/>
  <c r="BM17" s="1"/>
  <c r="BN17" s="1"/>
  <c r="BO17" s="1"/>
  <c r="BD15"/>
  <c r="BR17" s="1"/>
  <c r="BB15"/>
  <c r="AN15"/>
  <c r="AH7"/>
  <c r="AI7" s="1"/>
  <c r="AH6"/>
  <c r="BA1"/>
  <c r="AZ1"/>
  <c r="AY1"/>
  <c r="AX1"/>
  <c r="AA7" i="1" l="1"/>
  <c r="BQ17" i="2"/>
  <c r="BZ17"/>
  <c r="Z27"/>
  <c r="Q27"/>
  <c r="Q26"/>
  <c r="Z26"/>
  <c r="AJ7"/>
  <c r="AK7" s="1"/>
  <c r="AN7" s="1"/>
  <c r="BS17"/>
  <c r="BE16"/>
  <c r="S26"/>
  <c r="BM18" l="1"/>
  <c r="BN18" s="1"/>
  <c r="BO18" s="1"/>
  <c r="BE17"/>
  <c r="AS15"/>
  <c r="AK8"/>
  <c r="AN8" s="1"/>
  <c r="AK9" s="1"/>
  <c r="AD26"/>
  <c r="CD17"/>
  <c r="AD27"/>
  <c r="BT17" l="1"/>
  <c r="BB16"/>
  <c r="BC15"/>
  <c r="BZ18"/>
  <c r="BQ18"/>
  <c r="AN9"/>
  <c r="AK10" s="1"/>
  <c r="AS16"/>
  <c r="BM19"/>
  <c r="BN19" s="1"/>
  <c r="BO19" s="1"/>
  <c r="BE18"/>
  <c r="CD18" l="1"/>
  <c r="BU17"/>
  <c r="BV17" s="1"/>
  <c r="BW17" s="1"/>
  <c r="BX17"/>
  <c r="BQ19"/>
  <c r="BZ19"/>
  <c r="AS17"/>
  <c r="AN10"/>
  <c r="AK11" s="1"/>
  <c r="BE19"/>
  <c r="BM20"/>
  <c r="BN20" s="1"/>
  <c r="BO20" s="1"/>
  <c r="BT18"/>
  <c r="BB17"/>
  <c r="BC16"/>
  <c r="BS18"/>
  <c r="BS19" l="1"/>
  <c r="BZ20"/>
  <c r="BQ20"/>
  <c r="CA17"/>
  <c r="CB17" s="1"/>
  <c r="BY17"/>
  <c r="CC17" s="1"/>
  <c r="CE17" s="1"/>
  <c r="BX18"/>
  <c r="CA18" s="1"/>
  <c r="BU18"/>
  <c r="BV18" s="1"/>
  <c r="BM21"/>
  <c r="BN21" s="1"/>
  <c r="BO21" s="1"/>
  <c r="BE20"/>
  <c r="BB18"/>
  <c r="BT19"/>
  <c r="BC17"/>
  <c r="CD19"/>
  <c r="AS18"/>
  <c r="AN11"/>
  <c r="AK12" s="1"/>
  <c r="BY18" l="1"/>
  <c r="CC18" s="1"/>
  <c r="CE18" s="1"/>
  <c r="BT20"/>
  <c r="BB19"/>
  <c r="BC18"/>
  <c r="AH13"/>
  <c r="BU19"/>
  <c r="BV19" s="1"/>
  <c r="BE21"/>
  <c r="BM22"/>
  <c r="BN22" s="1"/>
  <c r="BO22" s="1"/>
  <c r="CD20"/>
  <c r="BX19"/>
  <c r="CA19" s="1"/>
  <c r="AS19"/>
  <c r="AN12"/>
  <c r="AK13" s="1"/>
  <c r="BS20"/>
  <c r="BQ21"/>
  <c r="BZ21"/>
  <c r="CF17"/>
  <c r="BG15" s="1"/>
  <c r="BX20" l="1"/>
  <c r="CA20" s="1"/>
  <c r="BB20"/>
  <c r="BC19"/>
  <c r="BT21"/>
  <c r="BZ22"/>
  <c r="BQ22"/>
  <c r="BU20"/>
  <c r="BV20" s="1"/>
  <c r="BF15"/>
  <c r="CD21"/>
  <c r="AS20"/>
  <c r="AN13"/>
  <c r="AK14" s="1"/>
  <c r="BM23"/>
  <c r="BN23" s="1"/>
  <c r="BO23" s="1"/>
  <c r="BE22"/>
  <c r="BS21"/>
  <c r="BY19"/>
  <c r="CC19" s="1"/>
  <c r="CE19" s="1"/>
  <c r="BM24" l="1"/>
  <c r="BN24" s="1"/>
  <c r="BO24" s="1"/>
  <c r="BE23"/>
  <c r="AS21"/>
  <c r="AN14"/>
  <c r="AL10" s="1"/>
  <c r="CD22"/>
  <c r="BU21"/>
  <c r="BV21" s="1"/>
  <c r="BS22"/>
  <c r="BX21"/>
  <c r="CA21" s="1"/>
  <c r="BZ23"/>
  <c r="BQ23"/>
  <c r="BT22"/>
  <c r="BB21"/>
  <c r="BC20"/>
  <c r="BI15"/>
  <c r="BY20"/>
  <c r="CC20" s="1"/>
  <c r="CE20" s="1"/>
  <c r="BJ15" l="1"/>
  <c r="BS23"/>
  <c r="CD23"/>
  <c r="BX22"/>
  <c r="CA22" s="1"/>
  <c r="BT23"/>
  <c r="BB22"/>
  <c r="BC21"/>
  <c r="BQ24"/>
  <c r="BZ24"/>
  <c r="BU22"/>
  <c r="BV22" s="1"/>
  <c r="AS22"/>
  <c r="AO10"/>
  <c r="AL11" s="1"/>
  <c r="BM25"/>
  <c r="BN25" s="1"/>
  <c r="BO25" s="1"/>
  <c r="BE24"/>
  <c r="BY21"/>
  <c r="CC21" s="1"/>
  <c r="CE21" s="1"/>
  <c r="BY22" l="1"/>
  <c r="CC22" s="1"/>
  <c r="CE22" s="1"/>
  <c r="BQ25"/>
  <c r="BZ25"/>
  <c r="BB23"/>
  <c r="BT24"/>
  <c r="BC22"/>
  <c r="CD24"/>
  <c r="BS24"/>
  <c r="BM26"/>
  <c r="BN26" s="1"/>
  <c r="BO26" s="1"/>
  <c r="BE25"/>
  <c r="BM27" s="1"/>
  <c r="BN27" s="1"/>
  <c r="BO27" s="1"/>
  <c r="AS23"/>
  <c r="AO11"/>
  <c r="AL12" s="1"/>
  <c r="BU23"/>
  <c r="BV23" s="1"/>
  <c r="BX23"/>
  <c r="CA23" s="1"/>
  <c r="BD16"/>
  <c r="BR18" l="1"/>
  <c r="BT25"/>
  <c r="BB24"/>
  <c r="BC23"/>
  <c r="BQ26"/>
  <c r="BZ26"/>
  <c r="BS25"/>
  <c r="CD25"/>
  <c r="AS24"/>
  <c r="AO12"/>
  <c r="AL13" s="1"/>
  <c r="AS25" s="1"/>
  <c r="BZ27"/>
  <c r="BQ27"/>
  <c r="BX24"/>
  <c r="CA24" s="1"/>
  <c r="BU24"/>
  <c r="BV24" s="1"/>
  <c r="BY23"/>
  <c r="CC23" s="1"/>
  <c r="CE23" s="1"/>
  <c r="BC24" l="1"/>
  <c r="BT26"/>
  <c r="BB25"/>
  <c r="BU25"/>
  <c r="BV25" s="1"/>
  <c r="CB18"/>
  <c r="CF18" s="1"/>
  <c r="BG16" s="1"/>
  <c r="BW18"/>
  <c r="BY24"/>
  <c r="CC24" s="1"/>
  <c r="CE24" s="1"/>
  <c r="CD27"/>
  <c r="BT27"/>
  <c r="BC25"/>
  <c r="BX25"/>
  <c r="CA25" s="1"/>
  <c r="CD26"/>
  <c r="BS26"/>
  <c r="BS27" l="1"/>
  <c r="BX26"/>
  <c r="CA26" s="1"/>
  <c r="BU27"/>
  <c r="BV27" s="1"/>
  <c r="BF16"/>
  <c r="BU26"/>
  <c r="BV26" s="1"/>
  <c r="BY25"/>
  <c r="CC25" s="1"/>
  <c r="CE25" s="1"/>
  <c r="BI16" l="1"/>
  <c r="BX27"/>
  <c r="CA27" s="1"/>
  <c r="BY26"/>
  <c r="CC26" s="1"/>
  <c r="CE26" s="1"/>
  <c r="BJ16" l="1"/>
  <c r="BY27"/>
  <c r="CC27" s="1"/>
  <c r="CE27" s="1"/>
  <c r="BD17" l="1"/>
  <c r="BR19" l="1"/>
  <c r="BW19" l="1"/>
  <c r="CB19"/>
  <c r="CF19" s="1"/>
  <c r="BG17" s="1"/>
  <c r="BF17" l="1"/>
  <c r="BI17" l="1"/>
  <c r="BJ17" l="1"/>
  <c r="BD18" l="1"/>
  <c r="BR20" l="1"/>
  <c r="CB20" l="1"/>
  <c r="CF20" s="1"/>
  <c r="BG18" s="1"/>
  <c r="BW20"/>
  <c r="BF18" l="1"/>
  <c r="BI18" l="1"/>
  <c r="BJ18" l="1"/>
  <c r="BD19" l="1"/>
  <c r="BR21" l="1"/>
  <c r="BW21" l="1"/>
  <c r="CB21"/>
  <c r="CF21" s="1"/>
  <c r="BG19" s="1"/>
  <c r="BF19" l="1"/>
  <c r="BI19" l="1"/>
  <c r="BJ19" l="1"/>
  <c r="BD20" l="1"/>
  <c r="BR22" l="1"/>
  <c r="CB22" l="1"/>
  <c r="CF22" s="1"/>
  <c r="BG20" s="1"/>
  <c r="BW22"/>
  <c r="BF20" l="1"/>
  <c r="BI20" s="1"/>
  <c r="BJ20" s="1"/>
  <c r="BD21" s="1"/>
  <c r="BR23" s="1"/>
  <c r="CB23" l="1"/>
  <c r="CF23" s="1"/>
  <c r="BG21" s="1"/>
  <c r="BW23"/>
  <c r="BF21" l="1"/>
  <c r="BI21" s="1"/>
  <c r="BJ21" s="1"/>
  <c r="BD22" s="1"/>
  <c r="BR24" s="1"/>
  <c r="BW24" l="1"/>
  <c r="CB24"/>
  <c r="CF24" s="1"/>
  <c r="BG22" s="1"/>
  <c r="BF22" l="1"/>
  <c r="BI22" s="1"/>
  <c r="BJ22" s="1"/>
  <c r="BD23" s="1"/>
  <c r="BR25" s="1"/>
  <c r="BW25" l="1"/>
  <c r="CB25"/>
  <c r="CF25" s="1"/>
  <c r="BG23" s="1"/>
  <c r="BF23" l="1"/>
  <c r="BI23" s="1"/>
  <c r="BJ23" s="1"/>
  <c r="BD24" s="1"/>
  <c r="BR26" s="1"/>
  <c r="BW26" l="1"/>
  <c r="CB26"/>
  <c r="CF26" s="1"/>
  <c r="BG24" s="1"/>
  <c r="BF24" l="1"/>
  <c r="BI24" s="1"/>
  <c r="BJ24" s="1"/>
  <c r="BD25" s="1"/>
  <c r="BR27" s="1"/>
  <c r="CB27" l="1"/>
  <c r="CF27" s="1"/>
  <c r="BG25" s="1"/>
  <c r="BW27"/>
  <c r="BF25" l="1"/>
  <c r="BI25" s="1"/>
  <c r="BJ25" s="1"/>
  <c r="F10" i="1" l="1"/>
  <c r="AP4" s="1"/>
  <c r="R7"/>
  <c r="M4"/>
  <c r="R1"/>
  <c r="L1"/>
  <c r="M1" s="1"/>
  <c r="N1" s="1"/>
  <c r="P1" l="1"/>
  <c r="Q1" s="1"/>
  <c r="S2" s="1"/>
  <c r="E10" i="2" s="1"/>
  <c r="AS4" i="1"/>
  <c r="V7"/>
  <c r="V8" s="1"/>
  <c r="V9" s="1"/>
  <c r="V10" s="1"/>
  <c r="V11" s="1"/>
  <c r="V12" s="1"/>
  <c r="V13" s="1"/>
  <c r="V14" s="1"/>
  <c r="V15" s="1"/>
  <c r="V16" s="1"/>
  <c r="V17" s="1"/>
  <c r="AW4"/>
  <c r="AN8"/>
  <c r="E9" i="2"/>
  <c r="AE8" i="1"/>
  <c r="AE9" s="1"/>
  <c r="AE10" s="1"/>
  <c r="AE11" s="1"/>
  <c r="AE12" s="1"/>
  <c r="AE13" s="1"/>
  <c r="AE14" s="1"/>
  <c r="AE15" s="1"/>
  <c r="AE16" s="1"/>
  <c r="AE17" s="1"/>
  <c r="O4"/>
  <c r="Q4" s="1"/>
  <c r="N4"/>
  <c r="U7" l="1"/>
  <c r="U8" s="1"/>
  <c r="U9" s="1"/>
  <c r="U10" s="1"/>
  <c r="U11" s="1"/>
  <c r="U12" s="1"/>
  <c r="U13" s="1"/>
  <c r="U14" s="1"/>
  <c r="U15" s="1"/>
  <c r="U16" s="1"/>
  <c r="U17" s="1"/>
  <c r="AX4"/>
  <c r="AN9"/>
  <c r="P4"/>
  <c r="CL22" i="2"/>
  <c r="CM24" s="1"/>
  <c r="O10"/>
  <c r="P6" i="1"/>
  <c r="Q14" i="2" l="1"/>
  <c r="M15"/>
  <c r="O7" i="1"/>
  <c r="AM8" s="1"/>
  <c r="Q6"/>
  <c r="AN10"/>
  <c r="T26" i="2"/>
  <c r="AR8"/>
  <c r="P7" i="1" l="1"/>
  <c r="Q7" s="1"/>
  <c r="S7" s="1"/>
  <c r="T7" s="1"/>
  <c r="AN11"/>
  <c r="T27" i="2"/>
  <c r="U26"/>
  <c r="V26" s="1"/>
  <c r="W26" s="1"/>
  <c r="X26"/>
  <c r="AU8"/>
  <c r="AT8"/>
  <c r="W7" i="1" l="1"/>
  <c r="X7" s="1"/>
  <c r="E15" i="2" s="1"/>
  <c r="Y7" i="1"/>
  <c r="AR8" s="1"/>
  <c r="AP8"/>
  <c r="AV8" s="1"/>
  <c r="D15" i="2" s="1"/>
  <c r="O8" i="1"/>
  <c r="AN12"/>
  <c r="AV8" i="2"/>
  <c r="AW8" s="1"/>
  <c r="CJ24" s="1"/>
  <c r="Y26"/>
  <c r="AC26" s="1"/>
  <c r="AE26" s="1"/>
  <c r="AA26"/>
  <c r="AB26" s="1"/>
  <c r="Z7" i="1" l="1"/>
  <c r="F15" i="2" s="1"/>
  <c r="AM9" i="1"/>
  <c r="P8"/>
  <c r="Q8" s="1"/>
  <c r="R8"/>
  <c r="AN13"/>
  <c r="AR15" i="2"/>
  <c r="AT15" s="1"/>
  <c r="AB7" i="1"/>
  <c r="AF26" i="2"/>
  <c r="H26" s="1"/>
  <c r="CG17"/>
  <c r="AP9" i="1" l="1"/>
  <c r="AV9" s="1"/>
  <c r="D16" i="2" s="1"/>
  <c r="O9" i="1"/>
  <c r="S8"/>
  <c r="T8" s="1"/>
  <c r="AW8"/>
  <c r="H15" i="2" s="1"/>
  <c r="AR16"/>
  <c r="AT16" s="1"/>
  <c r="AN14" i="1"/>
  <c r="AC7"/>
  <c r="AG7" s="1"/>
  <c r="AQ8" s="1"/>
  <c r="G27" i="2"/>
  <c r="J26" s="1"/>
  <c r="AJ15"/>
  <c r="CH17"/>
  <c r="CG18"/>
  <c r="AK15"/>
  <c r="AM13" s="1"/>
  <c r="AI15"/>
  <c r="AM15"/>
  <c r="AL15"/>
  <c r="AO15"/>
  <c r="AP15"/>
  <c r="S27"/>
  <c r="AR17"/>
  <c r="W8" i="1" l="1"/>
  <c r="X8" s="1"/>
  <c r="Z8" s="1"/>
  <c r="AB8" s="1"/>
  <c r="Y8"/>
  <c r="AM10"/>
  <c r="R9"/>
  <c r="P9"/>
  <c r="Q9" s="1"/>
  <c r="AT8"/>
  <c r="AS8"/>
  <c r="AU8" s="1"/>
  <c r="AN15"/>
  <c r="AC8"/>
  <c r="CG19" i="2"/>
  <c r="AK16"/>
  <c r="CH18"/>
  <c r="AI16"/>
  <c r="AJ16"/>
  <c r="AM16"/>
  <c r="AL16"/>
  <c r="AO16"/>
  <c r="AP16"/>
  <c r="AR18"/>
  <c r="AT17"/>
  <c r="X27"/>
  <c r="AA27" s="1"/>
  <c r="U27"/>
  <c r="V27" s="1"/>
  <c r="K26"/>
  <c r="AP10" i="1" l="1"/>
  <c r="AV10" s="1"/>
  <c r="D17" i="2" s="1"/>
  <c r="O10" i="1"/>
  <c r="S9"/>
  <c r="T9" s="1"/>
  <c r="AX8"/>
  <c r="I15" i="2" s="1"/>
  <c r="AN16" i="1"/>
  <c r="AF8"/>
  <c r="AG8" s="1"/>
  <c r="AQ9" s="1"/>
  <c r="AH8"/>
  <c r="AR9" s="1"/>
  <c r="Y27" i="2"/>
  <c r="AC27" s="1"/>
  <c r="AE27" s="1"/>
  <c r="AR19"/>
  <c r="AT18"/>
  <c r="CG20"/>
  <c r="CH19"/>
  <c r="AK17"/>
  <c r="AI17"/>
  <c r="AJ17"/>
  <c r="AM17"/>
  <c r="AL17"/>
  <c r="AO17"/>
  <c r="AP17"/>
  <c r="W9" i="1" l="1"/>
  <c r="X9" s="1"/>
  <c r="Z9" s="1"/>
  <c r="AB9" s="1"/>
  <c r="Y9"/>
  <c r="AM11"/>
  <c r="R10"/>
  <c r="P10"/>
  <c r="Q10" s="1"/>
  <c r="AT9"/>
  <c r="E16" i="2" s="1"/>
  <c r="AS9" i="1"/>
  <c r="AU9" s="1"/>
  <c r="F16" i="2" s="1"/>
  <c r="AN17" i="1"/>
  <c r="AI8"/>
  <c r="CG21" i="2"/>
  <c r="CH20"/>
  <c r="AK18"/>
  <c r="AI18"/>
  <c r="AJ18"/>
  <c r="AM18"/>
  <c r="AL18"/>
  <c r="AO18"/>
  <c r="AP18"/>
  <c r="AR20"/>
  <c r="AT19"/>
  <c r="AP11" i="1" l="1"/>
  <c r="AV11" s="1"/>
  <c r="D18" i="2" s="1"/>
  <c r="S10" i="1"/>
  <c r="T10" s="1"/>
  <c r="O11"/>
  <c r="AK8"/>
  <c r="AW9" s="1"/>
  <c r="H16" i="2" s="1"/>
  <c r="CG22"/>
  <c r="AK19"/>
  <c r="CH21"/>
  <c r="AI19"/>
  <c r="AJ19"/>
  <c r="AM19"/>
  <c r="AL19"/>
  <c r="AO19"/>
  <c r="AP19"/>
  <c r="AR21"/>
  <c r="AT20"/>
  <c r="AM12" i="1" l="1"/>
  <c r="R11"/>
  <c r="P11"/>
  <c r="Q11" s="1"/>
  <c r="W10"/>
  <c r="X10" s="1"/>
  <c r="Y10"/>
  <c r="AL8"/>
  <c r="AC9" s="1"/>
  <c r="CG23" i="2"/>
  <c r="CH22"/>
  <c r="AL20"/>
  <c r="AM20"/>
  <c r="AP20"/>
  <c r="AJ20"/>
  <c r="AO20"/>
  <c r="AK20"/>
  <c r="AI20"/>
  <c r="AR22"/>
  <c r="AT21"/>
  <c r="AP12" i="1" l="1"/>
  <c r="AV12" s="1"/>
  <c r="D19" i="2" s="1"/>
  <c r="O12" i="1"/>
  <c r="S11"/>
  <c r="T11" s="1"/>
  <c r="Z10"/>
  <c r="AB10" s="1"/>
  <c r="AX9"/>
  <c r="I16" i="2" s="1"/>
  <c r="AF9" i="1"/>
  <c r="AG9" s="1"/>
  <c r="AQ10" s="1"/>
  <c r="AH9"/>
  <c r="AR10" s="1"/>
  <c r="AR23" i="2"/>
  <c r="AT22"/>
  <c r="CG24"/>
  <c r="CH23"/>
  <c r="AO21"/>
  <c r="AK21"/>
  <c r="AP21"/>
  <c r="AJ21"/>
  <c r="AM21"/>
  <c r="AL21"/>
  <c r="AI21"/>
  <c r="W11" i="1" l="1"/>
  <c r="X11" s="1"/>
  <c r="Z11" s="1"/>
  <c r="AB11" s="1"/>
  <c r="Y11"/>
  <c r="AM13"/>
  <c r="R12"/>
  <c r="P12"/>
  <c r="Q12" s="1"/>
  <c r="AT10"/>
  <c r="E17" i="2" s="1"/>
  <c r="AS10" i="1"/>
  <c r="AU10" s="1"/>
  <c r="F17" i="2" s="1"/>
  <c r="AI9" i="1"/>
  <c r="CG25" i="2"/>
  <c r="AP22"/>
  <c r="AJ22"/>
  <c r="AM22"/>
  <c r="AL22"/>
  <c r="CH24"/>
  <c r="AO22"/>
  <c r="AK22"/>
  <c r="AI22"/>
  <c r="AR24"/>
  <c r="AT23"/>
  <c r="AP13" i="1" l="1"/>
  <c r="AV13" s="1"/>
  <c r="D20" i="2" s="1"/>
  <c r="S12" i="1"/>
  <c r="O13"/>
  <c r="T12"/>
  <c r="AK9"/>
  <c r="AW10" s="1"/>
  <c r="H17" i="2" s="1"/>
  <c r="AR25"/>
  <c r="AT25" s="1"/>
  <c r="AT24"/>
  <c r="CG26"/>
  <c r="AP23"/>
  <c r="AJ23"/>
  <c r="AM23"/>
  <c r="AL23"/>
  <c r="CH25"/>
  <c r="AO23"/>
  <c r="AK23"/>
  <c r="AI23"/>
  <c r="AM14" i="1" l="1"/>
  <c r="R13"/>
  <c r="P13"/>
  <c r="Q13" s="1"/>
  <c r="W12"/>
  <c r="X12" s="1"/>
  <c r="Y12"/>
  <c r="Z12" s="1"/>
  <c r="AB12" s="1"/>
  <c r="AL9"/>
  <c r="AC10" s="1"/>
  <c r="AT65" i="2"/>
  <c r="CK24" s="1"/>
  <c r="E27" s="1"/>
  <c r="R27" s="1"/>
  <c r="CG27"/>
  <c r="AO24"/>
  <c r="AK24"/>
  <c r="AP24"/>
  <c r="AJ24"/>
  <c r="AM24"/>
  <c r="CH26"/>
  <c r="AL24"/>
  <c r="AI24"/>
  <c r="AP14" i="1" l="1"/>
  <c r="AV14" s="1"/>
  <c r="D21" i="2" s="1"/>
  <c r="S13" i="1"/>
  <c r="T13" s="1"/>
  <c r="O14"/>
  <c r="AX10"/>
  <c r="I17" i="2" s="1"/>
  <c r="AH10" i="1"/>
  <c r="AR11" s="1"/>
  <c r="AF10"/>
  <c r="AG10" s="1"/>
  <c r="AQ11" s="1"/>
  <c r="W27" i="2"/>
  <c r="AB27"/>
  <c r="AF27" s="1"/>
  <c r="H27" s="1"/>
  <c r="AG26"/>
  <c r="AM25"/>
  <c r="AL25"/>
  <c r="F25" s="1"/>
  <c r="AI25"/>
  <c r="CH27"/>
  <c r="AO25"/>
  <c r="H25" s="1"/>
  <c r="AK25"/>
  <c r="AP25"/>
  <c r="I25" s="1"/>
  <c r="AJ25"/>
  <c r="E25" s="1"/>
  <c r="AM15" i="1" l="1"/>
  <c r="R14"/>
  <c r="P14"/>
  <c r="Q14" s="1"/>
  <c r="W13"/>
  <c r="X13" s="1"/>
  <c r="Y13"/>
  <c r="AT11"/>
  <c r="E18" i="2" s="1"/>
  <c r="AS11" i="1"/>
  <c r="AU11" s="1"/>
  <c r="F18" i="2" s="1"/>
  <c r="AI10" i="1"/>
  <c r="AM26" i="2"/>
  <c r="AJ26"/>
  <c r="AG27"/>
  <c r="AH26"/>
  <c r="AK26"/>
  <c r="AL26"/>
  <c r="AP26"/>
  <c r="AI26"/>
  <c r="AO26"/>
  <c r="K27"/>
  <c r="CO24"/>
  <c r="AP15" i="1" l="1"/>
  <c r="AV15" s="1"/>
  <c r="D22" i="2" s="1"/>
  <c r="S14" i="1"/>
  <c r="O15"/>
  <c r="Z13"/>
  <c r="AB13" s="1"/>
  <c r="T14"/>
  <c r="AK10"/>
  <c r="AW11" s="1"/>
  <c r="H18" i="2" s="1"/>
  <c r="AI27"/>
  <c r="AP27"/>
  <c r="AL27"/>
  <c r="AJ27"/>
  <c r="AH27"/>
  <c r="AM27"/>
  <c r="AK27"/>
  <c r="CN24"/>
  <c r="J27"/>
  <c r="AO27" s="1"/>
  <c r="W14" i="1" l="1"/>
  <c r="X14" s="1"/>
  <c r="Y14"/>
  <c r="AM16"/>
  <c r="R15"/>
  <c r="P15"/>
  <c r="Q15" s="1"/>
  <c r="AL10"/>
  <c r="AC11" s="1"/>
  <c r="CR24" i="2"/>
  <c r="Z14" i="1" l="1"/>
  <c r="AB14" s="1"/>
  <c r="AP16"/>
  <c r="AV16" s="1"/>
  <c r="D23" i="2" s="1"/>
  <c r="S15" i="1"/>
  <c r="T15" s="1"/>
  <c r="O16"/>
  <c r="AX11"/>
  <c r="I18" i="2" s="1"/>
  <c r="AF11" i="1"/>
  <c r="AG11" s="1"/>
  <c r="AQ12" s="1"/>
  <c r="AH11"/>
  <c r="AR12" s="1"/>
  <c r="CS24" i="2"/>
  <c r="AH12" s="1"/>
  <c r="AH16" s="1"/>
  <c r="W15" i="1" l="1"/>
  <c r="X15" s="1"/>
  <c r="Z15" s="1"/>
  <c r="AB15" s="1"/>
  <c r="Y15"/>
  <c r="AM17"/>
  <c r="R16"/>
  <c r="P16"/>
  <c r="Q16" s="1"/>
  <c r="AT12"/>
  <c r="E19" i="2" s="1"/>
  <c r="AS12" i="1"/>
  <c r="AU12" s="1"/>
  <c r="F19" i="2" s="1"/>
  <c r="AI11" i="1"/>
  <c r="AP17" l="1"/>
  <c r="AV17" s="1"/>
  <c r="S16"/>
  <c r="T16" s="1"/>
  <c r="O17"/>
  <c r="AK11"/>
  <c r="AW12" s="1"/>
  <c r="H19" i="2" s="1"/>
  <c r="P17" i="1" l="1"/>
  <c r="Q17" s="1"/>
  <c r="S17" s="1"/>
  <c r="R17"/>
  <c r="D24" i="2"/>
  <c r="L12" s="1"/>
  <c r="L16" s="1"/>
  <c r="AV18" i="1"/>
  <c r="AO4" s="1"/>
  <c r="AQ4" s="1"/>
  <c r="AU4" s="1"/>
  <c r="W16"/>
  <c r="X16" s="1"/>
  <c r="Z16" s="1"/>
  <c r="AB16" s="1"/>
  <c r="Y16"/>
  <c r="AL11"/>
  <c r="AC12" s="1"/>
  <c r="AY4" l="1"/>
  <c r="T17"/>
  <c r="AX12"/>
  <c r="I19" i="2" s="1"/>
  <c r="AH12" i="1"/>
  <c r="AR13" s="1"/>
  <c r="AF12"/>
  <c r="AG12" s="1"/>
  <c r="AQ13" s="1"/>
  <c r="AT13" s="1"/>
  <c r="E20" i="2" s="1"/>
  <c r="Y17" i="1" l="1"/>
  <c r="W17"/>
  <c r="X17" s="1"/>
  <c r="AS13"/>
  <c r="AU13" s="1"/>
  <c r="F20" i="2" s="1"/>
  <c r="AI12" i="1"/>
  <c r="Z17" l="1"/>
  <c r="AB17" s="1"/>
  <c r="AK12"/>
  <c r="AW13" s="1"/>
  <c r="H20" i="2" s="1"/>
  <c r="AL12" i="1" l="1"/>
  <c r="AC13" s="1"/>
  <c r="AX13" l="1"/>
  <c r="I20" i="2" s="1"/>
  <c r="AF13" i="1"/>
  <c r="AG13" s="1"/>
  <c r="AQ14" s="1"/>
  <c r="AT14" s="1"/>
  <c r="E21" i="2" s="1"/>
  <c r="AH13" i="1"/>
  <c r="AR14" s="1"/>
  <c r="AS14" l="1"/>
  <c r="AU14" s="1"/>
  <c r="F21" i="2" s="1"/>
  <c r="AI13" i="1"/>
  <c r="AK13" l="1"/>
  <c r="AW14" s="1"/>
  <c r="H21" i="2" s="1"/>
  <c r="AL13" i="1" l="1"/>
  <c r="AC14" s="1"/>
  <c r="AX14" l="1"/>
  <c r="I21" i="2" s="1"/>
  <c r="AH14" i="1"/>
  <c r="AR15" s="1"/>
  <c r="AF14"/>
  <c r="AG14" s="1"/>
  <c r="AQ15" s="1"/>
  <c r="AT15" s="1"/>
  <c r="E22" i="2" s="1"/>
  <c r="AS15" i="1" l="1"/>
  <c r="AU15" s="1"/>
  <c r="F22" i="2" s="1"/>
  <c r="AI14" i="1"/>
  <c r="AK14" l="1"/>
  <c r="AW15" s="1"/>
  <c r="H22" i="2" s="1"/>
  <c r="AX15" i="1" l="1"/>
  <c r="I22" i="2" s="1"/>
  <c r="AL14" i="1"/>
  <c r="AC15" s="1"/>
  <c r="AF15" l="1"/>
  <c r="AG15" s="1"/>
  <c r="AQ16" s="1"/>
  <c r="AT16" s="1"/>
  <c r="E23" i="2" s="1"/>
  <c r="AH15" i="1"/>
  <c r="AR16" s="1"/>
  <c r="AS16" l="1"/>
  <c r="AU16" s="1"/>
  <c r="F23" i="2" s="1"/>
  <c r="AI15" i="1"/>
  <c r="AK15" l="1"/>
  <c r="AW16" s="1"/>
  <c r="H23" i="2" s="1"/>
  <c r="AL15" i="1" l="1"/>
  <c r="AC16" s="1"/>
  <c r="AX16" l="1"/>
  <c r="I23" i="2" s="1"/>
  <c r="AF16" i="1"/>
  <c r="AG16" s="1"/>
  <c r="AQ17" s="1"/>
  <c r="AT17" s="1"/>
  <c r="AH16"/>
  <c r="AR17" s="1"/>
  <c r="AT18" l="1"/>
  <c r="E24" i="2"/>
  <c r="AS17" i="1"/>
  <c r="AU17" s="1"/>
  <c r="F24" i="2" s="1"/>
  <c r="AI16" i="1"/>
  <c r="AK16" l="1"/>
  <c r="AW17" s="1"/>
  <c r="H24" i="2" s="1"/>
  <c r="AL16" i="1" l="1"/>
  <c r="AX17" s="1"/>
  <c r="AX18" l="1"/>
  <c r="AR4" s="1"/>
  <c r="I24" i="2"/>
  <c r="AC17" i="1"/>
  <c r="AF17" l="1"/>
  <c r="AG17" s="1"/>
  <c r="AH17"/>
  <c r="AI17" l="1"/>
  <c r="AK17" l="1"/>
  <c r="AL17" l="1"/>
  <c r="BA4" l="1"/>
  <c r="AV4"/>
  <c r="AZ4" s="1"/>
  <c r="M16" i="2" s="1"/>
  <c r="BB4" i="1" l="1"/>
  <c r="N16" i="2" s="1"/>
  <c r="BD4" i="1" l="1"/>
  <c r="P16" i="2" s="1"/>
  <c r="BE4" i="1" l="1"/>
  <c r="Q16" i="2" s="1"/>
  <c r="P10" s="1"/>
</calcChain>
</file>

<file path=xl/sharedStrings.xml><?xml version="1.0" encoding="utf-8"?>
<sst xmlns="http://schemas.openxmlformats.org/spreadsheetml/2006/main" count="111" uniqueCount="98">
  <si>
    <t>Interest rate</t>
  </si>
  <si>
    <t>Installment</t>
  </si>
  <si>
    <t>Opening date</t>
  </si>
  <si>
    <t>rd value</t>
  </si>
  <si>
    <t>&lt;&lt;</t>
  </si>
  <si>
    <t>interest</t>
  </si>
  <si>
    <t>tds%</t>
  </si>
  <si>
    <t>kd part</t>
  </si>
  <si>
    <t>principal</t>
  </si>
  <si>
    <t>tds</t>
  </si>
  <si>
    <t>tds amt</t>
  </si>
  <si>
    <t>post tds</t>
  </si>
  <si>
    <t>pre tds</t>
  </si>
  <si>
    <t>due date</t>
  </si>
  <si>
    <t>period</t>
  </si>
  <si>
    <t>in months</t>
  </si>
  <si>
    <t>downloaded from</t>
  </si>
  <si>
    <t>www.allbankingsolutions.com</t>
  </si>
  <si>
    <t>fill</t>
  </si>
  <si>
    <t>PLEASE DO NOT PRINT TO SAVE PAPER</t>
  </si>
  <si>
    <t>STEP 1</t>
  </si>
  <si>
    <t>Date of deposit</t>
  </si>
  <si>
    <t>Amount</t>
  </si>
  <si>
    <t>Name and address of the developer.</t>
  </si>
  <si>
    <t>JUST FILL THEM</t>
  </si>
  <si>
    <t>V RAMACHANDRA SHENOI</t>
  </si>
  <si>
    <t>veearess@gmail.com</t>
  </si>
  <si>
    <t>ON DUE DATE</t>
  </si>
  <si>
    <t xml:space="preserve">INTEREST </t>
  </si>
  <si>
    <t>INTEREST</t>
  </si>
  <si>
    <t>TDS %</t>
  </si>
  <si>
    <t xml:space="preserve">TDS </t>
  </si>
  <si>
    <t xml:space="preserve">BALANCE </t>
  </si>
  <si>
    <t>FINANCIAL</t>
  </si>
  <si>
    <t xml:space="preserve">Interest </t>
  </si>
  <si>
    <t xml:space="preserve">tds </t>
  </si>
  <si>
    <t>FROM</t>
  </si>
  <si>
    <t>UPTO</t>
  </si>
  <si>
    <t>BALANCE B/F</t>
  </si>
  <si>
    <t>accrued</t>
  </si>
  <si>
    <t>AMOUNT</t>
  </si>
  <si>
    <t>YEAR</t>
  </si>
  <si>
    <t>amount</t>
  </si>
  <si>
    <t>(start day)</t>
  </si>
  <si>
    <t>M A T U R I TY SEGMENT</t>
  </si>
  <si>
    <t>financial years.</t>
  </si>
  <si>
    <t>TDS VALUES.</t>
  </si>
  <si>
    <t xml:space="preserve">PLEASE FILL THE TDS %, </t>
  </si>
  <si>
    <t xml:space="preserve">as applicable, against the </t>
  </si>
  <si>
    <t xml:space="preserve">on due </t>
  </si>
  <si>
    <t>EVENT MATURITY DATE</t>
  </si>
  <si>
    <t>FINAL</t>
  </si>
  <si>
    <t>respective financial year,</t>
  </si>
  <si>
    <t>date</t>
  </si>
  <si>
    <t>FIN YEAR</t>
  </si>
  <si>
    <t>INT</t>
  </si>
  <si>
    <t>DUE DATE</t>
  </si>
  <si>
    <t>VALUE</t>
  </si>
  <si>
    <t>TDS</t>
  </si>
  <si>
    <t>TDS AMT</t>
  </si>
  <si>
    <t>(under column TDS%)</t>
  </si>
  <si>
    <t>You may fill notional</t>
  </si>
  <si>
    <t>values for the coming</t>
  </si>
  <si>
    <t>Look for the Due date</t>
  </si>
  <si>
    <t>segment along side the</t>
  </si>
  <si>
    <t>year end values.</t>
  </si>
  <si>
    <t>fill the TDS%  under</t>
  </si>
  <si>
    <t>the column.</t>
  </si>
  <si>
    <t>RECURRING DEPOSIT INTEREST TDS PROJECTION</t>
  </si>
  <si>
    <t>PERIOD</t>
  </si>
  <si>
    <t>IN MONTHS</t>
  </si>
  <si>
    <t>1. This is applicable for accounts opened after 31 March 2016</t>
  </si>
  <si>
    <t>Hence date of deposit should be higher than mar 2016.</t>
  </si>
  <si>
    <t>Financial year</t>
  </si>
  <si>
    <t xml:space="preserve">Balance </t>
  </si>
  <si>
    <t>rd</t>
  </si>
  <si>
    <t>int</t>
  </si>
  <si>
    <t>value</t>
  </si>
  <si>
    <t>net</t>
  </si>
  <si>
    <t xml:space="preserve">Value as on </t>
  </si>
  <si>
    <t>(due date)</t>
  </si>
  <si>
    <t>Pre tds</t>
  </si>
  <si>
    <t>Balance on</t>
  </si>
  <si>
    <t>Due date</t>
  </si>
  <si>
    <t>Maturity value</t>
  </si>
  <si>
    <t>mv</t>
  </si>
  <si>
    <t>Confirm and see that all the values</t>
  </si>
  <si>
    <t>under TDS% are showing balance</t>
  </si>
  <si>
    <t>zero.</t>
  </si>
  <si>
    <t xml:space="preserve">compare the maturity values </t>
  </si>
  <si>
    <t>VERIFY</t>
  </si>
  <si>
    <t>See that they are equal.</t>
  </si>
  <si>
    <t>fill here also</t>
  </si>
  <si>
    <t>↑</t>
  </si>
  <si>
    <t>FILL</t>
  </si>
  <si>
    <t>↓↓</t>
  </si>
  <si>
    <t>STEP 2↓↓↓</t>
  </si>
  <si>
    <t>STEP 3↓↓</t>
  </si>
</sst>
</file>

<file path=xl/styles.xml><?xml version="1.0" encoding="utf-8"?>
<styleSheet xmlns="http://schemas.openxmlformats.org/spreadsheetml/2006/main">
  <numFmts count="2">
    <numFmt numFmtId="164" formatCode="[$-409]mmm/yy;@"/>
    <numFmt numFmtId="165" formatCode="&quot;Rs.&quot;\ #,##0.00"/>
  </numFmts>
  <fonts count="31">
    <font>
      <sz val="11"/>
      <color theme="1"/>
      <name val="Calibri"/>
      <family val="2"/>
      <scheme val="minor"/>
    </font>
    <font>
      <b/>
      <sz val="11"/>
      <name val="Verdana"/>
      <family val="2"/>
    </font>
    <font>
      <b/>
      <sz val="11"/>
      <color rgb="FF000000"/>
      <name val="Calibri"/>
      <family val="2"/>
    </font>
    <font>
      <sz val="11"/>
      <color rgb="FF000000"/>
      <name val="Calibri"/>
      <family val="2"/>
    </font>
    <font>
      <sz val="9"/>
      <name val="Verdana"/>
      <family val="2"/>
    </font>
    <font>
      <u/>
      <sz val="11"/>
      <color theme="10"/>
      <name val="Calibri"/>
      <family val="2"/>
    </font>
    <font>
      <b/>
      <sz val="9"/>
      <color theme="0"/>
      <name val="Verdana"/>
      <family val="2"/>
    </font>
    <font>
      <b/>
      <sz val="11"/>
      <color theme="0"/>
      <name val="Calibri"/>
      <family val="2"/>
    </font>
    <font>
      <b/>
      <sz val="10"/>
      <name val="Verdana"/>
      <family val="2"/>
    </font>
    <font>
      <b/>
      <sz val="10"/>
      <color rgb="FF000000"/>
      <name val="Calibri"/>
      <family val="2"/>
    </font>
    <font>
      <sz val="9"/>
      <color rgb="FF000000"/>
      <name val="Verdana"/>
      <family val="2"/>
    </font>
    <font>
      <sz val="10"/>
      <color rgb="FF000000"/>
      <name val="Verdana"/>
      <family val="2"/>
    </font>
    <font>
      <sz val="11"/>
      <color theme="0"/>
      <name val="Calibri"/>
      <family val="2"/>
    </font>
    <font>
      <b/>
      <u/>
      <sz val="9"/>
      <name val="Calibri"/>
      <family val="2"/>
    </font>
    <font>
      <b/>
      <sz val="9"/>
      <name val="Verdana"/>
      <family val="2"/>
    </font>
    <font>
      <b/>
      <sz val="9"/>
      <color rgb="FF000000"/>
      <name val="Verdana"/>
      <family val="2"/>
    </font>
    <font>
      <sz val="9"/>
      <color theme="0"/>
      <name val="Verdana"/>
      <family val="2"/>
    </font>
    <font>
      <b/>
      <sz val="9"/>
      <name val="Calibri"/>
      <family val="2"/>
    </font>
    <font>
      <sz val="9"/>
      <name val="Calibri"/>
      <family val="2"/>
    </font>
    <font>
      <sz val="11"/>
      <name val="Calibri"/>
      <family val="2"/>
    </font>
    <font>
      <u/>
      <sz val="9"/>
      <name val="Calibri"/>
      <family val="2"/>
    </font>
    <font>
      <b/>
      <u/>
      <sz val="9"/>
      <name val="Verdana"/>
      <family val="2"/>
    </font>
    <font>
      <b/>
      <sz val="11"/>
      <name val="Calibri"/>
      <family val="2"/>
    </font>
    <font>
      <sz val="11"/>
      <color theme="0"/>
      <name val="Calibri"/>
      <family val="2"/>
      <scheme val="minor"/>
    </font>
    <font>
      <sz val="9"/>
      <color theme="0"/>
      <name val="Calibri"/>
      <family val="2"/>
    </font>
    <font>
      <sz val="10"/>
      <color theme="0"/>
      <name val="Calibri"/>
      <family val="2"/>
    </font>
    <font>
      <sz val="10"/>
      <color theme="0"/>
      <name val="Verdana"/>
      <family val="2"/>
    </font>
    <font>
      <sz val="11"/>
      <color rgb="FF000000"/>
      <name val="Verdana"/>
      <family val="2"/>
    </font>
    <font>
      <sz val="10"/>
      <color rgb="FF000000"/>
      <name val="Calibri"/>
      <family val="2"/>
    </font>
    <font>
      <sz val="11"/>
      <color theme="1"/>
      <name val="Calibri"/>
      <family val="2"/>
    </font>
    <font>
      <b/>
      <sz val="11"/>
      <color theme="1"/>
      <name val="Calibri"/>
      <family val="2"/>
      <scheme val="minor"/>
    </font>
  </fonts>
  <fills count="12">
    <fill>
      <patternFill patternType="none"/>
    </fill>
    <fill>
      <patternFill patternType="gray125"/>
    </fill>
    <fill>
      <patternFill patternType="solid">
        <fgColor theme="9" tint="-0.249977111117893"/>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E36C09"/>
        <bgColor rgb="FFE36C09"/>
      </patternFill>
    </fill>
    <fill>
      <patternFill patternType="solid">
        <fgColor theme="0" tint="-0.249977111117893"/>
        <bgColor indexed="64"/>
      </patternFill>
    </fill>
    <fill>
      <patternFill patternType="solid">
        <fgColor rgb="FFFFFF00"/>
        <bgColor rgb="FFFFFF00"/>
      </patternFill>
    </fill>
    <fill>
      <patternFill patternType="solid">
        <fgColor theme="0" tint="-0.34998626667073579"/>
        <bgColor rgb="FFA5A5A5"/>
      </patternFill>
    </fill>
    <fill>
      <patternFill patternType="solid">
        <fgColor theme="0" tint="-0.34998626667073579"/>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rgb="FF000000"/>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21">
    <xf numFmtId="0" fontId="0" fillId="0" borderId="0" xfId="0"/>
    <xf numFmtId="0" fontId="1" fillId="2" borderId="0" xfId="0" applyFont="1" applyFill="1" applyBorder="1" applyProtection="1">
      <protection hidden="1"/>
    </xf>
    <xf numFmtId="0" fontId="2" fillId="2" borderId="0" xfId="0" applyFont="1" applyFill="1" applyAlignment="1" applyProtection="1">
      <protection hidden="1"/>
    </xf>
    <xf numFmtId="0" fontId="0" fillId="2" borderId="0" xfId="0" applyFont="1" applyFill="1" applyAlignment="1" applyProtection="1">
      <protection hidden="1"/>
    </xf>
    <xf numFmtId="0" fontId="0" fillId="0" borderId="0" xfId="0" applyFont="1" applyAlignment="1" applyProtection="1">
      <protection hidden="1"/>
    </xf>
    <xf numFmtId="14" fontId="0" fillId="0" borderId="0" xfId="0" applyNumberFormat="1" applyFont="1" applyAlignment="1" applyProtection="1">
      <protection hidden="1"/>
    </xf>
    <xf numFmtId="2" fontId="0" fillId="0" borderId="0" xfId="0" applyNumberFormat="1" applyFont="1" applyAlignment="1" applyProtection="1">
      <protection hidden="1"/>
    </xf>
    <xf numFmtId="0" fontId="4" fillId="0" borderId="0" xfId="0" applyFont="1" applyFill="1" applyBorder="1" applyProtection="1">
      <protection hidden="1"/>
    </xf>
    <xf numFmtId="0" fontId="3" fillId="0" borderId="0" xfId="0" applyFont="1" applyAlignment="1" applyProtection="1">
      <protection hidden="1"/>
    </xf>
    <xf numFmtId="0" fontId="7" fillId="3" borderId="0" xfId="0" applyFont="1" applyFill="1" applyAlignment="1" applyProtection="1">
      <protection hidden="1"/>
    </xf>
    <xf numFmtId="0" fontId="0" fillId="3" borderId="0" xfId="0" applyFont="1" applyFill="1" applyAlignment="1" applyProtection="1">
      <protection hidden="1"/>
    </xf>
    <xf numFmtId="0" fontId="0" fillId="0" borderId="2" xfId="0" applyFont="1" applyBorder="1" applyAlignment="1" applyProtection="1">
      <protection hidden="1"/>
    </xf>
    <xf numFmtId="0" fontId="7" fillId="3" borderId="10" xfId="0" applyFont="1" applyFill="1" applyBorder="1" applyAlignment="1" applyProtection="1">
      <protection hidden="1"/>
    </xf>
    <xf numFmtId="0" fontId="8" fillId="0" borderId="11" xfId="0" applyFont="1" applyFill="1" applyBorder="1" applyAlignment="1" applyProtection="1">
      <alignment horizontal="center"/>
      <protection hidden="1"/>
    </xf>
    <xf numFmtId="0" fontId="8" fillId="0" borderId="12" xfId="0" applyFont="1" applyFill="1" applyBorder="1" applyAlignment="1" applyProtection="1">
      <alignment horizontal="center"/>
      <protection hidden="1"/>
    </xf>
    <xf numFmtId="14" fontId="10" fillId="0" borderId="0" xfId="0" applyNumberFormat="1" applyFont="1" applyBorder="1" applyAlignment="1" applyProtection="1">
      <protection hidden="1"/>
    </xf>
    <xf numFmtId="0" fontId="0" fillId="0" borderId="0" xfId="0" applyFont="1" applyBorder="1" applyAlignment="1" applyProtection="1">
      <protection hidden="1"/>
    </xf>
    <xf numFmtId="0" fontId="7" fillId="3" borderId="0" xfId="0" applyFont="1" applyFill="1" applyAlignment="1" applyProtection="1">
      <alignment horizontal="center"/>
      <protection hidden="1"/>
    </xf>
    <xf numFmtId="0" fontId="10" fillId="0" borderId="0" xfId="0" applyFont="1" applyBorder="1" applyAlignment="1" applyProtection="1">
      <protection hidden="1"/>
    </xf>
    <xf numFmtId="0" fontId="10" fillId="0" borderId="0" xfId="0" applyFont="1" applyFill="1" applyBorder="1" applyProtection="1">
      <protection hidden="1"/>
    </xf>
    <xf numFmtId="0" fontId="12" fillId="3" borderId="0" xfId="0" applyFont="1" applyFill="1" applyAlignment="1" applyProtection="1">
      <protection hidden="1"/>
    </xf>
    <xf numFmtId="0" fontId="13" fillId="0" borderId="0" xfId="0" applyFont="1" applyBorder="1" applyAlignment="1" applyProtection="1">
      <alignment vertical="top"/>
      <protection hidden="1"/>
    </xf>
    <xf numFmtId="0" fontId="13" fillId="0" borderId="5" xfId="0" applyFont="1" applyBorder="1" applyAlignment="1" applyProtection="1">
      <alignment vertical="top"/>
      <protection hidden="1"/>
    </xf>
    <xf numFmtId="0" fontId="10" fillId="0" borderId="5" xfId="0" applyFont="1" applyBorder="1" applyProtection="1">
      <protection hidden="1"/>
    </xf>
    <xf numFmtId="0" fontId="0" fillId="0" borderId="5" xfId="0" applyFont="1" applyBorder="1" applyAlignment="1" applyProtection="1">
      <protection hidden="1"/>
    </xf>
    <xf numFmtId="14" fontId="0" fillId="0" borderId="5" xfId="0" applyNumberFormat="1" applyFont="1" applyBorder="1" applyAlignment="1" applyProtection="1">
      <protection hidden="1"/>
    </xf>
    <xf numFmtId="14" fontId="0" fillId="0" borderId="6" xfId="0" applyNumberFormat="1" applyFont="1" applyBorder="1" applyAlignment="1" applyProtection="1">
      <protection hidden="1"/>
    </xf>
    <xf numFmtId="0" fontId="18" fillId="0" borderId="0" xfId="0" applyFont="1" applyBorder="1" applyProtection="1">
      <protection hidden="1"/>
    </xf>
    <xf numFmtId="0" fontId="10" fillId="0" borderId="0" xfId="0" applyFont="1" applyProtection="1">
      <protection hidden="1"/>
    </xf>
    <xf numFmtId="0" fontId="10" fillId="0" borderId="0" xfId="0" applyFont="1" applyBorder="1" applyAlignment="1" applyProtection="1">
      <alignment horizontal="center"/>
      <protection hidden="1"/>
    </xf>
    <xf numFmtId="1" fontId="0" fillId="0" borderId="0" xfId="0" applyNumberFormat="1" applyFont="1" applyAlignment="1" applyProtection="1">
      <protection hidden="1"/>
    </xf>
    <xf numFmtId="14" fontId="0" fillId="0" borderId="0" xfId="0" applyNumberFormat="1" applyFont="1" applyBorder="1" applyAlignment="1" applyProtection="1">
      <protection hidden="1"/>
    </xf>
    <xf numFmtId="0" fontId="10" fillId="6" borderId="19" xfId="0" applyFont="1" applyFill="1" applyBorder="1" applyAlignment="1" applyProtection="1">
      <alignment horizontal="center"/>
      <protection hidden="1"/>
    </xf>
    <xf numFmtId="0" fontId="10" fillId="6" borderId="21" xfId="0" applyFont="1" applyFill="1" applyBorder="1" applyAlignment="1" applyProtection="1">
      <alignment horizontal="center"/>
      <protection hidden="1"/>
    </xf>
    <xf numFmtId="0" fontId="10" fillId="7" borderId="7" xfId="0" applyFont="1" applyFill="1" applyBorder="1" applyAlignment="1" applyProtection="1">
      <alignment horizontal="center"/>
      <protection hidden="1"/>
    </xf>
    <xf numFmtId="0" fontId="10" fillId="7" borderId="16" xfId="0" applyFont="1" applyFill="1" applyBorder="1" applyAlignment="1" applyProtection="1">
      <alignment horizontal="center"/>
      <protection hidden="1"/>
    </xf>
    <xf numFmtId="0" fontId="10" fillId="6" borderId="26" xfId="0" applyFont="1" applyFill="1" applyBorder="1" applyAlignment="1" applyProtection="1">
      <alignment horizontal="center"/>
      <protection hidden="1"/>
    </xf>
    <xf numFmtId="0" fontId="10" fillId="6" borderId="27" xfId="0" applyFont="1" applyFill="1" applyBorder="1" applyAlignment="1" applyProtection="1">
      <alignment horizontal="center"/>
      <protection hidden="1"/>
    </xf>
    <xf numFmtId="0" fontId="10" fillId="7" borderId="29" xfId="0" applyFont="1" applyFill="1" applyBorder="1" applyAlignment="1" applyProtection="1">
      <alignment horizontal="center"/>
      <protection hidden="1"/>
    </xf>
    <xf numFmtId="0" fontId="10" fillId="7" borderId="30" xfId="0" applyFont="1" applyFill="1" applyBorder="1" applyAlignment="1" applyProtection="1">
      <alignment horizontal="center"/>
      <protection hidden="1"/>
    </xf>
    <xf numFmtId="0" fontId="10" fillId="7" borderId="30" xfId="0" applyFont="1" applyFill="1" applyBorder="1" applyProtection="1">
      <protection hidden="1"/>
    </xf>
    <xf numFmtId="14" fontId="2" fillId="0" borderId="31" xfId="0" applyNumberFormat="1" applyFont="1" applyBorder="1" applyAlignment="1" applyProtection="1">
      <protection hidden="1"/>
    </xf>
    <xf numFmtId="0" fontId="2" fillId="4" borderId="31" xfId="0" applyFont="1" applyFill="1" applyBorder="1" applyAlignment="1" applyProtection="1">
      <protection locked="0" hidden="1"/>
    </xf>
    <xf numFmtId="0" fontId="15" fillId="0" borderId="31" xfId="0" applyFont="1" applyBorder="1" applyAlignment="1" applyProtection="1">
      <alignment horizontal="center"/>
      <protection hidden="1"/>
    </xf>
    <xf numFmtId="0" fontId="2" fillId="0" borderId="31" xfId="0" applyFont="1" applyBorder="1" applyAlignment="1" applyProtection="1">
      <protection hidden="1"/>
    </xf>
    <xf numFmtId="0" fontId="2" fillId="0" borderId="31" xfId="0" applyFont="1" applyFill="1" applyBorder="1" applyAlignment="1" applyProtection="1">
      <protection hidden="1"/>
    </xf>
    <xf numFmtId="14" fontId="10" fillId="0" borderId="23" xfId="0" applyNumberFormat="1" applyFont="1" applyFill="1" applyBorder="1" applyAlignment="1" applyProtection="1">
      <alignment horizontal="center"/>
      <protection hidden="1"/>
    </xf>
    <xf numFmtId="14" fontId="10" fillId="0" borderId="32" xfId="0" applyNumberFormat="1" applyFont="1" applyFill="1" applyBorder="1" applyAlignment="1" applyProtection="1">
      <alignment horizontal="center"/>
      <protection hidden="1"/>
    </xf>
    <xf numFmtId="14" fontId="0" fillId="0" borderId="31" xfId="0" applyNumberFormat="1" applyFont="1" applyBorder="1" applyAlignment="1" applyProtection="1">
      <protection hidden="1"/>
    </xf>
    <xf numFmtId="1" fontId="10" fillId="0" borderId="22" xfId="0" applyNumberFormat="1" applyFont="1" applyFill="1" applyBorder="1" applyProtection="1">
      <protection hidden="1"/>
    </xf>
    <xf numFmtId="0" fontId="10" fillId="0" borderId="23" xfId="0" applyFont="1" applyFill="1" applyBorder="1" applyAlignment="1" applyProtection="1">
      <alignment horizontal="center"/>
      <protection hidden="1"/>
    </xf>
    <xf numFmtId="1" fontId="10" fillId="0" borderId="23" xfId="0" applyNumberFormat="1" applyFont="1" applyBorder="1" applyProtection="1">
      <protection hidden="1"/>
    </xf>
    <xf numFmtId="0" fontId="10" fillId="8" borderId="23" xfId="0" applyFont="1" applyFill="1" applyBorder="1" applyAlignment="1" applyProtection="1">
      <alignment horizontal="center"/>
      <protection locked="0" hidden="1"/>
    </xf>
    <xf numFmtId="0" fontId="10" fillId="0" borderId="23" xfId="0" applyFont="1" applyBorder="1" applyProtection="1">
      <protection hidden="1"/>
    </xf>
    <xf numFmtId="14" fontId="10" fillId="0" borderId="24" xfId="0" applyNumberFormat="1" applyFont="1" applyFill="1" applyBorder="1" applyAlignment="1" applyProtection="1">
      <alignment horizontal="center"/>
      <protection hidden="1"/>
    </xf>
    <xf numFmtId="1" fontId="10" fillId="0" borderId="24" xfId="0" applyNumberFormat="1" applyFont="1" applyBorder="1" applyProtection="1">
      <protection hidden="1"/>
    </xf>
    <xf numFmtId="0" fontId="10" fillId="0" borderId="0" xfId="0" applyFont="1" applyBorder="1" applyProtection="1">
      <protection hidden="1"/>
    </xf>
    <xf numFmtId="14" fontId="10" fillId="0" borderId="0" xfId="0" applyNumberFormat="1" applyFont="1" applyFill="1" applyBorder="1" applyAlignment="1" applyProtection="1">
      <alignment horizontal="center"/>
      <protection hidden="1"/>
    </xf>
    <xf numFmtId="0" fontId="10" fillId="0" borderId="25" xfId="0" applyFont="1" applyBorder="1" applyProtection="1">
      <protection hidden="1"/>
    </xf>
    <xf numFmtId="1" fontId="10" fillId="0" borderId="31" xfId="0" applyNumberFormat="1" applyFont="1" applyBorder="1" applyProtection="1">
      <protection hidden="1"/>
    </xf>
    <xf numFmtId="165" fontId="10" fillId="0" borderId="0" xfId="0" applyNumberFormat="1" applyFont="1" applyProtection="1">
      <protection hidden="1"/>
    </xf>
    <xf numFmtId="14" fontId="10" fillId="0" borderId="0" xfId="0" applyNumberFormat="1" applyFont="1" applyProtection="1">
      <protection hidden="1"/>
    </xf>
    <xf numFmtId="0" fontId="14" fillId="0" borderId="33" xfId="0" applyFont="1" applyBorder="1" applyProtection="1">
      <protection hidden="1"/>
    </xf>
    <xf numFmtId="0" fontId="17" fillId="0" borderId="34" xfId="0" applyFont="1" applyBorder="1" applyProtection="1">
      <protection hidden="1"/>
    </xf>
    <xf numFmtId="0" fontId="17" fillId="0" borderId="35" xfId="0" applyFont="1" applyBorder="1" applyProtection="1">
      <protection hidden="1"/>
    </xf>
    <xf numFmtId="14" fontId="10" fillId="0" borderId="20" xfId="0" applyNumberFormat="1" applyFont="1" applyFill="1" applyBorder="1" applyAlignment="1" applyProtection="1">
      <alignment horizontal="center"/>
      <protection hidden="1"/>
    </xf>
    <xf numFmtId="1" fontId="10" fillId="0" borderId="20" xfId="0" applyNumberFormat="1" applyFont="1" applyBorder="1" applyProtection="1">
      <protection hidden="1"/>
    </xf>
    <xf numFmtId="165" fontId="10" fillId="0" borderId="0" xfId="0" applyNumberFormat="1" applyFont="1" applyBorder="1" applyProtection="1">
      <protection hidden="1"/>
    </xf>
    <xf numFmtId="14" fontId="10" fillId="0" borderId="0" xfId="0" applyNumberFormat="1" applyFont="1" applyBorder="1" applyProtection="1">
      <protection hidden="1"/>
    </xf>
    <xf numFmtId="0" fontId="20" fillId="0" borderId="1" xfId="0" applyFont="1" applyFill="1" applyBorder="1" applyAlignment="1" applyProtection="1">
      <alignment vertical="top"/>
      <protection hidden="1"/>
    </xf>
    <xf numFmtId="0" fontId="4" fillId="0" borderId="2" xfId="0" applyFont="1" applyFill="1" applyBorder="1" applyProtection="1">
      <protection hidden="1"/>
    </xf>
    <xf numFmtId="0" fontId="17" fillId="0" borderId="2" xfId="0" applyFont="1" applyBorder="1" applyProtection="1">
      <protection hidden="1"/>
    </xf>
    <xf numFmtId="0" fontId="0" fillId="0" borderId="3" xfId="0" applyFont="1" applyBorder="1" applyAlignment="1" applyProtection="1">
      <protection hidden="1"/>
    </xf>
    <xf numFmtId="0" fontId="15" fillId="0" borderId="16" xfId="0" applyFont="1" applyBorder="1" applyAlignment="1" applyProtection="1">
      <alignment horizontal="center"/>
      <protection hidden="1"/>
    </xf>
    <xf numFmtId="0" fontId="4" fillId="0" borderId="31" xfId="0" applyFont="1" applyFill="1" applyBorder="1" applyProtection="1">
      <protection hidden="1"/>
    </xf>
    <xf numFmtId="0" fontId="4" fillId="0" borderId="31" xfId="0" applyFont="1" applyFill="1" applyBorder="1" applyAlignment="1" applyProtection="1">
      <protection hidden="1"/>
    </xf>
    <xf numFmtId="0" fontId="3" fillId="0" borderId="31" xfId="0" applyFont="1" applyBorder="1" applyAlignment="1" applyProtection="1">
      <alignment horizontal="center"/>
      <protection hidden="1"/>
    </xf>
    <xf numFmtId="0" fontId="15" fillId="0" borderId="13" xfId="0" applyFont="1" applyBorder="1" applyAlignment="1" applyProtection="1">
      <alignment horizontal="center"/>
      <protection hidden="1"/>
    </xf>
    <xf numFmtId="0" fontId="10" fillId="0" borderId="31" xfId="0" applyFont="1" applyFill="1" applyBorder="1" applyProtection="1">
      <protection hidden="1"/>
    </xf>
    <xf numFmtId="0" fontId="4" fillId="0" borderId="31" xfId="0" applyFont="1" applyBorder="1" applyAlignment="1" applyProtection="1">
      <alignment vertical="center"/>
      <protection hidden="1"/>
    </xf>
    <xf numFmtId="0" fontId="21" fillId="0" borderId="31" xfId="0" applyFont="1" applyBorder="1" applyAlignment="1" applyProtection="1">
      <alignment vertical="top"/>
      <protection hidden="1"/>
    </xf>
    <xf numFmtId="14" fontId="10" fillId="0" borderId="33" xfId="0" applyNumberFormat="1" applyFont="1" applyBorder="1" applyAlignment="1" applyProtection="1">
      <alignment horizontal="center"/>
      <protection hidden="1"/>
    </xf>
    <xf numFmtId="14" fontId="10" fillId="0" borderId="31" xfId="0" applyNumberFormat="1" applyFont="1" applyBorder="1" applyAlignment="1" applyProtection="1">
      <alignment horizontal="center"/>
      <protection hidden="1"/>
    </xf>
    <xf numFmtId="14" fontId="10" fillId="0" borderId="31" xfId="0" applyNumberFormat="1" applyFont="1" applyFill="1" applyBorder="1" applyProtection="1">
      <protection hidden="1"/>
    </xf>
    <xf numFmtId="1" fontId="10" fillId="0" borderId="31" xfId="0" applyNumberFormat="1" applyFont="1" applyFill="1" applyBorder="1" applyProtection="1">
      <protection hidden="1"/>
    </xf>
    <xf numFmtId="14" fontId="4" fillId="0" borderId="31" xfId="0" applyNumberFormat="1" applyFont="1" applyBorder="1" applyAlignment="1" applyProtection="1">
      <alignment vertical="center"/>
      <protection hidden="1"/>
    </xf>
    <xf numFmtId="1" fontId="4" fillId="0" borderId="31" xfId="0" applyNumberFormat="1" applyFont="1" applyBorder="1" applyAlignment="1" applyProtection="1">
      <alignment vertical="center"/>
      <protection hidden="1"/>
    </xf>
    <xf numFmtId="0" fontId="21" fillId="0" borderId="0" xfId="0" applyFont="1" applyBorder="1" applyAlignment="1" applyProtection="1">
      <alignment vertical="top"/>
      <protection hidden="1"/>
    </xf>
    <xf numFmtId="2" fontId="10" fillId="4" borderId="31" xfId="0" applyNumberFormat="1" applyFont="1" applyFill="1" applyBorder="1" applyAlignment="1" applyProtection="1">
      <protection locked="0" hidden="1"/>
    </xf>
    <xf numFmtId="1" fontId="10" fillId="0" borderId="31" xfId="0" applyNumberFormat="1" applyFont="1" applyFill="1" applyBorder="1" applyAlignment="1" applyProtection="1">
      <protection hidden="1"/>
    </xf>
    <xf numFmtId="1" fontId="10" fillId="0" borderId="31" xfId="0" applyNumberFormat="1" applyFont="1" applyBorder="1" applyAlignment="1" applyProtection="1">
      <protection hidden="1"/>
    </xf>
    <xf numFmtId="2" fontId="10" fillId="0" borderId="20" xfId="0" applyNumberFormat="1" applyFont="1" applyFill="1" applyBorder="1" applyProtection="1">
      <protection hidden="1"/>
    </xf>
    <xf numFmtId="0" fontId="10" fillId="0" borderId="20" xfId="0" applyFont="1" applyFill="1" applyBorder="1" applyAlignment="1" applyProtection="1">
      <alignment horizontal="center"/>
      <protection hidden="1"/>
    </xf>
    <xf numFmtId="0" fontId="10" fillId="0" borderId="20" xfId="0" applyFont="1" applyBorder="1" applyProtection="1">
      <protection hidden="1"/>
    </xf>
    <xf numFmtId="2" fontId="10" fillId="0" borderId="24" xfId="0" applyNumberFormat="1" applyFont="1" applyFill="1" applyBorder="1" applyProtection="1">
      <protection hidden="1"/>
    </xf>
    <xf numFmtId="0" fontId="10" fillId="0" borderId="24" xfId="0" applyFont="1" applyFill="1" applyBorder="1" applyAlignment="1" applyProtection="1">
      <alignment horizontal="center"/>
      <protection hidden="1"/>
    </xf>
    <xf numFmtId="0" fontId="10" fillId="0" borderId="24" xfId="0" applyFont="1" applyBorder="1" applyProtection="1">
      <protection hidden="1"/>
    </xf>
    <xf numFmtId="0" fontId="10" fillId="0" borderId="0" xfId="0" applyFont="1" applyFill="1" applyBorder="1" applyAlignment="1" applyProtection="1">
      <alignment horizontal="center"/>
      <protection hidden="1"/>
    </xf>
    <xf numFmtId="2" fontId="10" fillId="0" borderId="0" xfId="0" applyNumberFormat="1" applyFont="1" applyFill="1" applyBorder="1" applyProtection="1">
      <protection hidden="1"/>
    </xf>
    <xf numFmtId="1" fontId="10" fillId="0" borderId="0" xfId="0" applyNumberFormat="1" applyFont="1" applyBorder="1" applyProtection="1">
      <protection hidden="1"/>
    </xf>
    <xf numFmtId="1" fontId="0" fillId="0" borderId="0" xfId="0" applyNumberFormat="1" applyFont="1" applyBorder="1" applyAlignment="1" applyProtection="1">
      <protection hidden="1"/>
    </xf>
    <xf numFmtId="0" fontId="2" fillId="0" borderId="0" xfId="0" applyFont="1" applyProtection="1">
      <protection hidden="1"/>
    </xf>
    <xf numFmtId="0" fontId="11" fillId="0" borderId="0" xfId="0" applyFont="1" applyProtection="1">
      <protection hidden="1"/>
    </xf>
    <xf numFmtId="0" fontId="0" fillId="0" borderId="0" xfId="0" applyFont="1" applyProtection="1">
      <protection hidden="1"/>
    </xf>
    <xf numFmtId="0" fontId="14" fillId="0" borderId="0" xfId="0" applyFont="1" applyFill="1" applyBorder="1" applyProtection="1">
      <protection hidden="1"/>
    </xf>
    <xf numFmtId="0" fontId="22" fillId="0" borderId="0" xfId="0" applyFont="1" applyFill="1" applyBorder="1" applyAlignment="1" applyProtection="1">
      <protection hidden="1"/>
    </xf>
    <xf numFmtId="0" fontId="12" fillId="0" borderId="0" xfId="0" applyFont="1" applyFill="1" applyBorder="1" applyAlignment="1" applyProtection="1">
      <protection hidden="1"/>
    </xf>
    <xf numFmtId="0" fontId="2" fillId="0" borderId="0" xfId="0" applyFont="1" applyFill="1" applyBorder="1" applyAlignment="1" applyProtection="1">
      <protection hidden="1"/>
    </xf>
    <xf numFmtId="1" fontId="6" fillId="0" borderId="0" xfId="0" applyNumberFormat="1" applyFont="1" applyFill="1" applyBorder="1" applyProtection="1">
      <protection hidden="1"/>
    </xf>
    <xf numFmtId="0" fontId="15" fillId="0" borderId="0" xfId="0" applyFont="1" applyFill="1" applyBorder="1" applyProtection="1">
      <protection hidden="1"/>
    </xf>
    <xf numFmtId="0" fontId="16" fillId="0" borderId="0" xfId="0" applyFont="1" applyFill="1" applyBorder="1" applyProtection="1">
      <protection hidden="1"/>
    </xf>
    <xf numFmtId="0" fontId="13" fillId="0" borderId="0" xfId="0" applyFont="1" applyFill="1" applyBorder="1" applyAlignment="1" applyProtection="1">
      <alignment vertical="top"/>
      <protection hidden="1"/>
    </xf>
    <xf numFmtId="0" fontId="0" fillId="0" borderId="0" xfId="0" applyFont="1" applyFill="1" applyBorder="1" applyAlignment="1" applyProtection="1">
      <protection hidden="1"/>
    </xf>
    <xf numFmtId="1" fontId="2" fillId="0" borderId="0" xfId="0" applyNumberFormat="1" applyFont="1" applyFill="1" applyBorder="1" applyAlignment="1" applyProtection="1">
      <protection hidden="1"/>
    </xf>
    <xf numFmtId="0" fontId="3" fillId="0" borderId="0" xfId="0" applyFont="1" applyFill="1" applyBorder="1" applyAlignment="1" applyProtection="1">
      <alignment horizontal="center"/>
      <protection hidden="1"/>
    </xf>
    <xf numFmtId="0" fontId="10" fillId="7" borderId="31" xfId="0" applyFont="1" applyFill="1" applyBorder="1" applyAlignment="1" applyProtection="1">
      <alignment horizontal="center"/>
      <protection hidden="1"/>
    </xf>
    <xf numFmtId="0" fontId="10" fillId="7" borderId="31" xfId="0" applyFont="1" applyFill="1" applyBorder="1" applyProtection="1">
      <protection hidden="1"/>
    </xf>
    <xf numFmtId="0" fontId="2" fillId="7" borderId="31" xfId="0" applyFont="1" applyFill="1" applyBorder="1" applyAlignment="1" applyProtection="1">
      <protection hidden="1"/>
    </xf>
    <xf numFmtId="164" fontId="10" fillId="7" borderId="31" xfId="0" applyNumberFormat="1" applyFont="1" applyFill="1" applyBorder="1" applyAlignment="1" applyProtection="1">
      <alignment horizontal="center"/>
      <protection hidden="1"/>
    </xf>
    <xf numFmtId="0" fontId="8" fillId="0" borderId="36" xfId="0" applyFont="1" applyFill="1" applyBorder="1" applyAlignment="1" applyProtection="1">
      <alignment horizontal="center"/>
      <protection hidden="1"/>
    </xf>
    <xf numFmtId="0" fontId="17" fillId="0" borderId="0" xfId="0" applyFont="1" applyProtection="1">
      <protection hidden="1"/>
    </xf>
    <xf numFmtId="0" fontId="17" fillId="0" borderId="0" xfId="0" applyFont="1" applyBorder="1" applyProtection="1">
      <protection hidden="1"/>
    </xf>
    <xf numFmtId="164" fontId="2" fillId="0" borderId="31" xfId="0" applyNumberFormat="1" applyFont="1" applyBorder="1" applyAlignment="1" applyProtection="1">
      <protection hidden="1"/>
    </xf>
    <xf numFmtId="0" fontId="0" fillId="0" borderId="0" xfId="0" applyFont="1" applyFill="1" applyAlignment="1" applyProtection="1">
      <protection hidden="1"/>
    </xf>
    <xf numFmtId="0" fontId="10" fillId="0" borderId="0" xfId="0" applyFont="1" applyFill="1" applyProtection="1">
      <protection hidden="1"/>
    </xf>
    <xf numFmtId="14" fontId="2" fillId="0" borderId="35" xfId="0" applyNumberFormat="1" applyFont="1" applyBorder="1" applyAlignment="1" applyProtection="1">
      <alignment horizontal="center"/>
      <protection hidden="1"/>
    </xf>
    <xf numFmtId="0" fontId="12" fillId="3" borderId="38" xfId="0" applyFont="1" applyFill="1" applyBorder="1" applyAlignment="1" applyProtection="1">
      <protection hidden="1"/>
    </xf>
    <xf numFmtId="0" fontId="3" fillId="0" borderId="0" xfId="0" applyFont="1" applyFill="1" applyBorder="1" applyAlignment="1" applyProtection="1">
      <protection hidden="1"/>
    </xf>
    <xf numFmtId="0" fontId="10" fillId="9" borderId="37" xfId="0" applyFont="1" applyFill="1" applyBorder="1" applyAlignment="1" applyProtection="1">
      <alignment horizontal="center"/>
      <protection hidden="1"/>
    </xf>
    <xf numFmtId="0" fontId="10" fillId="10" borderId="27" xfId="0" applyFont="1" applyFill="1" applyBorder="1" applyAlignment="1" applyProtection="1">
      <alignment horizontal="center"/>
      <protection hidden="1"/>
    </xf>
    <xf numFmtId="0" fontId="10" fillId="10" borderId="26" xfId="0" applyFont="1" applyFill="1" applyBorder="1" applyAlignment="1" applyProtection="1">
      <alignment horizontal="center"/>
      <protection hidden="1"/>
    </xf>
    <xf numFmtId="0" fontId="10" fillId="10" borderId="31" xfId="0" applyFont="1" applyFill="1" applyBorder="1" applyProtection="1">
      <protection hidden="1"/>
    </xf>
    <xf numFmtId="0" fontId="25" fillId="3" borderId="0" xfId="0" applyFont="1" applyFill="1" applyAlignment="1" applyProtection="1">
      <protection hidden="1"/>
    </xf>
    <xf numFmtId="14" fontId="26" fillId="3" borderId="0" xfId="0" applyNumberFormat="1" applyFont="1" applyFill="1" applyBorder="1" applyProtection="1">
      <protection hidden="1"/>
    </xf>
    <xf numFmtId="164" fontId="26" fillId="3" borderId="13" xfId="0" applyNumberFormat="1" applyFont="1" applyFill="1" applyBorder="1" applyAlignment="1" applyProtection="1">
      <alignment horizontal="center"/>
      <protection hidden="1"/>
    </xf>
    <xf numFmtId="0" fontId="25" fillId="3" borderId="0" xfId="0" applyFont="1" applyFill="1" applyBorder="1" applyAlignment="1" applyProtection="1">
      <protection hidden="1"/>
    </xf>
    <xf numFmtId="38" fontId="26" fillId="3" borderId="0" xfId="0" applyNumberFormat="1" applyFont="1" applyFill="1" applyBorder="1" applyAlignment="1" applyProtection="1">
      <protection hidden="1"/>
    </xf>
    <xf numFmtId="0" fontId="10" fillId="11" borderId="0" xfId="0" applyFont="1" applyFill="1" applyBorder="1" applyProtection="1">
      <protection hidden="1"/>
    </xf>
    <xf numFmtId="0" fontId="10" fillId="9" borderId="40" xfId="0" applyFont="1" applyFill="1" applyBorder="1" applyAlignment="1" applyProtection="1">
      <alignment horizontal="center"/>
      <protection hidden="1"/>
    </xf>
    <xf numFmtId="0" fontId="10" fillId="10" borderId="13" xfId="0" applyFont="1" applyFill="1" applyBorder="1" applyProtection="1">
      <protection hidden="1"/>
    </xf>
    <xf numFmtId="0" fontId="10" fillId="10" borderId="19" xfId="0" applyFont="1" applyFill="1" applyBorder="1" applyAlignment="1" applyProtection="1">
      <alignment horizontal="center"/>
      <protection hidden="1"/>
    </xf>
    <xf numFmtId="0" fontId="10" fillId="10" borderId="21" xfId="0" applyFont="1" applyFill="1" applyBorder="1" applyAlignment="1" applyProtection="1">
      <alignment horizontal="center"/>
      <protection hidden="1"/>
    </xf>
    <xf numFmtId="0" fontId="15" fillId="5" borderId="41" xfId="0" applyFont="1" applyFill="1" applyBorder="1" applyProtection="1">
      <protection hidden="1"/>
    </xf>
    <xf numFmtId="0" fontId="14" fillId="5" borderId="41" xfId="0" applyFont="1" applyFill="1" applyBorder="1" applyProtection="1">
      <protection hidden="1"/>
    </xf>
    <xf numFmtId="0" fontId="10" fillId="5" borderId="41" xfId="0" applyFont="1" applyFill="1" applyBorder="1" applyProtection="1">
      <protection hidden="1"/>
    </xf>
    <xf numFmtId="0" fontId="10" fillId="5" borderId="42" xfId="0" applyFont="1" applyFill="1" applyBorder="1" applyProtection="1">
      <protection hidden="1"/>
    </xf>
    <xf numFmtId="0" fontId="10" fillId="5" borderId="8" xfId="0" applyFont="1" applyFill="1" applyBorder="1" applyProtection="1">
      <protection hidden="1"/>
    </xf>
    <xf numFmtId="0" fontId="10" fillId="5" borderId="9" xfId="0" applyFont="1" applyFill="1" applyBorder="1" applyProtection="1">
      <protection hidden="1"/>
    </xf>
    <xf numFmtId="0" fontId="9" fillId="0" borderId="0" xfId="0" applyFont="1" applyBorder="1" applyAlignment="1" applyProtection="1">
      <alignment horizontal="center"/>
      <protection hidden="1"/>
    </xf>
    <xf numFmtId="0" fontId="0" fillId="4" borderId="31" xfId="0" applyFont="1" applyFill="1" applyBorder="1" applyAlignment="1" applyProtection="1">
      <alignment horizontal="center"/>
      <protection locked="0" hidden="1"/>
    </xf>
    <xf numFmtId="164" fontId="27" fillId="4" borderId="13" xfId="0" applyNumberFormat="1" applyFont="1" applyFill="1" applyBorder="1" applyProtection="1">
      <protection locked="0" hidden="1"/>
    </xf>
    <xf numFmtId="1" fontId="27" fillId="4" borderId="13" xfId="0" applyNumberFormat="1" applyFont="1" applyFill="1" applyBorder="1" applyProtection="1">
      <protection locked="0" hidden="1"/>
    </xf>
    <xf numFmtId="2" fontId="27" fillId="4" borderId="13" xfId="0" applyNumberFormat="1" applyFont="1" applyFill="1" applyBorder="1" applyProtection="1">
      <protection locked="0" hidden="1"/>
    </xf>
    <xf numFmtId="14" fontId="11" fillId="0" borderId="35" xfId="0" applyNumberFormat="1" applyFont="1" applyBorder="1" applyAlignment="1" applyProtection="1">
      <protection hidden="1"/>
    </xf>
    <xf numFmtId="3" fontId="11" fillId="0" borderId="31" xfId="0" applyNumberFormat="1" applyFont="1" applyBorder="1" applyAlignment="1" applyProtection="1">
      <protection hidden="1"/>
    </xf>
    <xf numFmtId="3" fontId="11" fillId="0" borderId="33" xfId="0" applyNumberFormat="1" applyFont="1" applyBorder="1" applyAlignment="1" applyProtection="1">
      <protection hidden="1"/>
    </xf>
    <xf numFmtId="3" fontId="11" fillId="4" borderId="31" xfId="0" applyNumberFormat="1" applyFont="1" applyFill="1" applyBorder="1" applyAlignment="1" applyProtection="1">
      <protection locked="0" hidden="1"/>
    </xf>
    <xf numFmtId="14" fontId="11" fillId="0" borderId="31" xfId="0" applyNumberFormat="1" applyFont="1" applyBorder="1" applyAlignment="1" applyProtection="1">
      <alignment horizontal="center"/>
      <protection hidden="1"/>
    </xf>
    <xf numFmtId="14" fontId="11" fillId="0" borderId="31" xfId="0" applyNumberFormat="1" applyFont="1" applyBorder="1" applyProtection="1">
      <protection hidden="1"/>
    </xf>
    <xf numFmtId="3" fontId="28" fillId="0" borderId="31" xfId="0" applyNumberFormat="1" applyFont="1" applyBorder="1" applyAlignment="1" applyProtection="1">
      <protection hidden="1"/>
    </xf>
    <xf numFmtId="3" fontId="28" fillId="4" borderId="31" xfId="0" applyNumberFormat="1" applyFont="1" applyFill="1" applyBorder="1" applyAlignment="1" applyProtection="1">
      <protection locked="0" hidden="1"/>
    </xf>
    <xf numFmtId="3" fontId="28" fillId="0" borderId="4" xfId="0" applyNumberFormat="1" applyFont="1" applyBorder="1" applyAlignment="1" applyProtection="1">
      <protection hidden="1"/>
    </xf>
    <xf numFmtId="3" fontId="28" fillId="0" borderId="31" xfId="0" applyNumberFormat="1" applyFont="1" applyFill="1" applyBorder="1" applyAlignment="1" applyProtection="1">
      <protection hidden="1"/>
    </xf>
    <xf numFmtId="0" fontId="10" fillId="6" borderId="6" xfId="0" applyFont="1" applyFill="1" applyBorder="1" applyAlignment="1" applyProtection="1">
      <alignment horizontal="center"/>
      <protection hidden="1"/>
    </xf>
    <xf numFmtId="0" fontId="10" fillId="6" borderId="35" xfId="0" applyFont="1" applyFill="1" applyBorder="1" applyAlignment="1" applyProtection="1">
      <alignment horizontal="center"/>
      <protection hidden="1"/>
    </xf>
    <xf numFmtId="164" fontId="11" fillId="0" borderId="35" xfId="0" applyNumberFormat="1" applyFont="1" applyBorder="1" applyAlignment="1" applyProtection="1">
      <alignment horizontal="center"/>
      <protection hidden="1"/>
    </xf>
    <xf numFmtId="0" fontId="3" fillId="5" borderId="1" xfId="0" applyFont="1" applyFill="1" applyBorder="1" applyAlignment="1" applyProtection="1">
      <protection hidden="1"/>
    </xf>
    <xf numFmtId="0" fontId="0" fillId="5" borderId="3" xfId="0" applyFont="1" applyFill="1" applyBorder="1" applyAlignment="1" applyProtection="1">
      <protection hidden="1"/>
    </xf>
    <xf numFmtId="0" fontId="3" fillId="5" borderId="14" xfId="0" applyFont="1" applyFill="1" applyBorder="1" applyAlignment="1" applyProtection="1">
      <protection hidden="1"/>
    </xf>
    <xf numFmtId="0" fontId="0" fillId="5" borderId="15" xfId="0" applyFont="1" applyFill="1" applyBorder="1" applyAlignment="1" applyProtection="1">
      <protection hidden="1"/>
    </xf>
    <xf numFmtId="0" fontId="3" fillId="5" borderId="4" xfId="0" applyFont="1" applyFill="1" applyBorder="1" applyAlignment="1" applyProtection="1">
      <protection hidden="1"/>
    </xf>
    <xf numFmtId="0" fontId="0" fillId="5" borderId="6" xfId="0" applyFont="1" applyFill="1" applyBorder="1" applyAlignment="1" applyProtection="1">
      <protection hidden="1"/>
    </xf>
    <xf numFmtId="0" fontId="3" fillId="11" borderId="1" xfId="0" applyFont="1" applyFill="1" applyBorder="1" applyAlignment="1" applyProtection="1">
      <protection hidden="1"/>
    </xf>
    <xf numFmtId="0" fontId="0" fillId="11" borderId="3" xfId="0" applyFont="1" applyFill="1" applyBorder="1" applyAlignment="1" applyProtection="1">
      <protection hidden="1"/>
    </xf>
    <xf numFmtId="0" fontId="3" fillId="11" borderId="14" xfId="0" applyFont="1" applyFill="1" applyBorder="1" applyAlignment="1" applyProtection="1">
      <protection hidden="1"/>
    </xf>
    <xf numFmtId="0" fontId="0" fillId="11" borderId="15" xfId="0" applyFont="1" applyFill="1" applyBorder="1" applyAlignment="1" applyProtection="1">
      <protection hidden="1"/>
    </xf>
    <xf numFmtId="0" fontId="3" fillId="11" borderId="4" xfId="0" applyFont="1" applyFill="1" applyBorder="1" applyAlignment="1" applyProtection="1">
      <protection hidden="1"/>
    </xf>
    <xf numFmtId="0" fontId="0" fillId="11" borderId="6" xfId="0" applyFont="1" applyFill="1" applyBorder="1" applyAlignment="1" applyProtection="1">
      <protection hidden="1"/>
    </xf>
    <xf numFmtId="0" fontId="10" fillId="5" borderId="17" xfId="0" applyFont="1" applyFill="1" applyBorder="1" applyProtection="1">
      <protection hidden="1"/>
    </xf>
    <xf numFmtId="0" fontId="10" fillId="5" borderId="18" xfId="0" applyFont="1" applyFill="1" applyBorder="1" applyProtection="1">
      <protection hidden="1"/>
    </xf>
    <xf numFmtId="0" fontId="10" fillId="5" borderId="39" xfId="0" applyFont="1" applyFill="1" applyBorder="1" applyProtection="1">
      <protection hidden="1"/>
    </xf>
    <xf numFmtId="164" fontId="10" fillId="5" borderId="10" xfId="0" applyNumberFormat="1" applyFont="1" applyFill="1" applyBorder="1" applyProtection="1">
      <protection hidden="1"/>
    </xf>
    <xf numFmtId="14" fontId="11" fillId="0" borderId="35" xfId="0" applyNumberFormat="1" applyFont="1" applyBorder="1" applyAlignment="1" applyProtection="1">
      <alignment horizontal="center"/>
      <protection hidden="1"/>
    </xf>
    <xf numFmtId="14" fontId="2" fillId="0" borderId="6" xfId="0" applyNumberFormat="1" applyFont="1" applyBorder="1" applyAlignment="1" applyProtection="1">
      <alignment horizontal="center"/>
      <protection hidden="1"/>
    </xf>
    <xf numFmtId="0" fontId="0" fillId="5" borderId="14" xfId="0" applyFont="1" applyFill="1" applyBorder="1" applyAlignment="1" applyProtection="1">
      <protection hidden="1"/>
    </xf>
    <xf numFmtId="0" fontId="23" fillId="3" borderId="0" xfId="0" applyFont="1" applyFill="1" applyAlignment="1" applyProtection="1">
      <protection hidden="1"/>
    </xf>
    <xf numFmtId="0" fontId="29" fillId="0" borderId="31" xfId="0" applyFont="1" applyBorder="1" applyAlignment="1" applyProtection="1">
      <alignment horizontal="center"/>
      <protection hidden="1"/>
    </xf>
    <xf numFmtId="0" fontId="16" fillId="3" borderId="0" xfId="0" applyFont="1" applyFill="1" applyBorder="1" applyAlignment="1" applyProtection="1">
      <alignment horizontal="center"/>
      <protection hidden="1"/>
    </xf>
    <xf numFmtId="0" fontId="15" fillId="0" borderId="31" xfId="0" applyFont="1" applyFill="1" applyBorder="1" applyAlignment="1" applyProtection="1">
      <alignment horizontal="right"/>
      <protection hidden="1"/>
    </xf>
    <xf numFmtId="3" fontId="11" fillId="5" borderId="18" xfId="0" applyNumberFormat="1" applyFont="1" applyFill="1" applyBorder="1" applyProtection="1">
      <protection hidden="1"/>
    </xf>
    <xf numFmtId="0" fontId="15" fillId="5" borderId="31" xfId="0" applyFont="1" applyFill="1" applyBorder="1" applyProtection="1">
      <protection hidden="1"/>
    </xf>
    <xf numFmtId="0" fontId="24" fillId="3" borderId="0" xfId="0" applyFont="1" applyFill="1" applyBorder="1" applyAlignment="1" applyProtection="1">
      <alignment horizontal="center"/>
      <protection hidden="1"/>
    </xf>
    <xf numFmtId="0" fontId="29" fillId="0" borderId="0" xfId="0" applyFont="1" applyFill="1" applyBorder="1" applyAlignment="1" applyProtection="1">
      <alignment horizontal="center"/>
      <protection hidden="1"/>
    </xf>
    <xf numFmtId="1" fontId="16" fillId="0" borderId="0" xfId="0" applyNumberFormat="1" applyFont="1" applyFill="1" applyBorder="1" applyProtection="1">
      <protection hidden="1"/>
    </xf>
    <xf numFmtId="0" fontId="16" fillId="0" borderId="0" xfId="0" applyFont="1" applyFill="1" applyBorder="1" applyAlignment="1" applyProtection="1">
      <alignment horizontal="center"/>
      <protection hidden="1"/>
    </xf>
    <xf numFmtId="1" fontId="10" fillId="0" borderId="28" xfId="0" applyNumberFormat="1" applyFont="1" applyBorder="1" applyProtection="1">
      <protection hidden="1"/>
    </xf>
    <xf numFmtId="1" fontId="10" fillId="0" borderId="0" xfId="0" applyNumberFormat="1" applyFont="1" applyFill="1" applyBorder="1" applyProtection="1">
      <protection hidden="1"/>
    </xf>
    <xf numFmtId="0" fontId="16" fillId="3" borderId="0" xfId="0" applyFont="1" applyFill="1" applyBorder="1" applyProtection="1">
      <protection hidden="1"/>
    </xf>
    <xf numFmtId="0" fontId="6" fillId="3" borderId="0" xfId="0" applyFont="1" applyFill="1" applyBorder="1" applyProtection="1">
      <protection hidden="1"/>
    </xf>
    <xf numFmtId="0" fontId="14" fillId="0" borderId="31" xfId="0" applyFont="1" applyFill="1" applyBorder="1" applyAlignment="1" applyProtection="1">
      <alignment horizontal="center"/>
      <protection hidden="1"/>
    </xf>
    <xf numFmtId="0" fontId="30" fillId="0" borderId="31" xfId="0" applyFont="1" applyBorder="1" applyAlignment="1" applyProtection="1">
      <alignment horizontal="center"/>
      <protection hidden="1"/>
    </xf>
    <xf numFmtId="0" fontId="0" fillId="0" borderId="0" xfId="0" applyProtection="1">
      <protection hidden="1"/>
    </xf>
    <xf numFmtId="40" fontId="0" fillId="0" borderId="0" xfId="0" applyNumberFormat="1" applyProtection="1">
      <protection hidden="1"/>
    </xf>
    <xf numFmtId="17" fontId="0" fillId="0" borderId="0" xfId="0" applyNumberFormat="1" applyProtection="1">
      <protection hidden="1"/>
    </xf>
    <xf numFmtId="14" fontId="0" fillId="0" borderId="0" xfId="0" applyNumberFormat="1" applyProtection="1">
      <protection hidden="1"/>
    </xf>
    <xf numFmtId="164" fontId="0" fillId="0" borderId="0" xfId="0" applyNumberFormat="1" applyProtection="1">
      <protection hidden="1"/>
    </xf>
    <xf numFmtId="2" fontId="0" fillId="0" borderId="0" xfId="0" applyNumberFormat="1" applyProtection="1">
      <protection hidden="1"/>
    </xf>
    <xf numFmtId="38" fontId="0" fillId="0" borderId="0" xfId="0" applyNumberFormat="1" applyProtection="1">
      <protection hidden="1"/>
    </xf>
    <xf numFmtId="1"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3" fillId="0" borderId="1" xfId="0" applyFont="1" applyBorder="1" applyAlignment="1" applyProtection="1">
      <protection hidden="1"/>
    </xf>
    <xf numFmtId="0" fontId="5" fillId="0" borderId="4" xfId="1" applyBorder="1" applyAlignment="1" applyProtection="1">
      <protection hidden="1"/>
    </xf>
    <xf numFmtId="0" fontId="0" fillId="0" borderId="6" xfId="0" applyFont="1" applyBorder="1" applyAlignment="1" applyProtection="1">
      <protection hidden="1"/>
    </xf>
    <xf numFmtId="0" fontId="3" fillId="0" borderId="14" xfId="0" applyFont="1" applyBorder="1" applyAlignment="1" applyProtection="1">
      <protection hidden="1"/>
    </xf>
    <xf numFmtId="0" fontId="0" fillId="0" borderId="15" xfId="0" applyFont="1" applyBorder="1" applyAlignment="1" applyProtection="1">
      <protection hidden="1"/>
    </xf>
    <xf numFmtId="0" fontId="0" fillId="0" borderId="31" xfId="0" applyFont="1" applyBorder="1" applyAlignment="1" applyProtection="1">
      <protection hidden="1"/>
    </xf>
    <xf numFmtId="0" fontId="17" fillId="0" borderId="0" xfId="0" applyFont="1" applyProtection="1">
      <protection hidden="1"/>
    </xf>
    <xf numFmtId="0" fontId="19" fillId="0" borderId="0" xfId="0" applyFont="1" applyAlignment="1" applyProtection="1">
      <protection hidden="1"/>
    </xf>
    <xf numFmtId="14" fontId="4" fillId="0" borderId="31" xfId="0" applyNumberFormat="1" applyFont="1" applyBorder="1" applyAlignment="1" applyProtection="1">
      <alignment horizontal="left" vertical="top"/>
      <protection hidden="1"/>
    </xf>
    <xf numFmtId="0" fontId="4" fillId="0" borderId="31" xfId="0" applyFont="1"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47625</xdr:rowOff>
    </xdr:from>
    <xdr:to>
      <xdr:col>5</xdr:col>
      <xdr:colOff>38100</xdr:colOff>
      <xdr:row>81</xdr:row>
      <xdr:rowOff>142875</xdr:rowOff>
    </xdr:to>
    <xdr:sp macro="" textlink="">
      <xdr:nvSpPr>
        <xdr:cNvPr id="2" name="Shape 4"/>
        <xdr:cNvSpPr txBox="1"/>
      </xdr:nvSpPr>
      <xdr:spPr>
        <a:xfrm>
          <a:off x="1847850" y="17316450"/>
          <a:ext cx="3086100" cy="1114425"/>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89</xdr:col>
      <xdr:colOff>419101</xdr:colOff>
      <xdr:row>16</xdr:row>
      <xdr:rowOff>133350</xdr:rowOff>
    </xdr:from>
    <xdr:to>
      <xdr:col>90</xdr:col>
      <xdr:colOff>285751</xdr:colOff>
      <xdr:row>21</xdr:row>
      <xdr:rowOff>28574</xdr:rowOff>
    </xdr:to>
    <xdr:cxnSp macro="">
      <xdr:nvCxnSpPr>
        <xdr:cNvPr id="3" name="Straight Arrow Connector 2"/>
        <xdr:cNvCxnSpPr/>
      </xdr:nvCxnSpPr>
      <xdr:spPr>
        <a:xfrm rot="5400000">
          <a:off x="13363575" y="3933825"/>
          <a:ext cx="127634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114301</xdr:colOff>
      <xdr:row>18</xdr:row>
      <xdr:rowOff>152399</xdr:rowOff>
    </xdr:from>
    <xdr:to>
      <xdr:col>94</xdr:col>
      <xdr:colOff>171451</xdr:colOff>
      <xdr:row>22</xdr:row>
      <xdr:rowOff>9524</xdr:rowOff>
    </xdr:to>
    <xdr:cxnSp macro="">
      <xdr:nvCxnSpPr>
        <xdr:cNvPr id="4" name="Straight Arrow Connector 3"/>
        <xdr:cNvCxnSpPr/>
      </xdr:nvCxnSpPr>
      <xdr:spPr>
        <a:xfrm rot="16200000" flipH="1">
          <a:off x="13520737" y="4348162"/>
          <a:ext cx="9620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323849</xdr:colOff>
      <xdr:row>17</xdr:row>
      <xdr:rowOff>133350</xdr:rowOff>
    </xdr:from>
    <xdr:to>
      <xdr:col>13</xdr:col>
      <xdr:colOff>133349</xdr:colOff>
      <xdr:row>22</xdr:row>
      <xdr:rowOff>133350</xdr:rowOff>
    </xdr:to>
    <xdr:sp macro="" textlink="">
      <xdr:nvSpPr>
        <xdr:cNvPr id="5" name="Bent-Up Arrow 4"/>
        <xdr:cNvSpPr/>
      </xdr:nvSpPr>
      <xdr:spPr>
        <a:xfrm>
          <a:off x="9867899" y="3533775"/>
          <a:ext cx="466725" cy="114300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2</xdr:col>
      <xdr:colOff>0</xdr:colOff>
      <xdr:row>31</xdr:row>
      <xdr:rowOff>47625</xdr:rowOff>
    </xdr:from>
    <xdr:to>
      <xdr:col>5</xdr:col>
      <xdr:colOff>38100</xdr:colOff>
      <xdr:row>38</xdr:row>
      <xdr:rowOff>142875</xdr:rowOff>
    </xdr:to>
    <xdr:sp macro="" textlink="">
      <xdr:nvSpPr>
        <xdr:cNvPr id="7" name="Shape 4"/>
        <xdr:cNvSpPr txBox="1"/>
      </xdr:nvSpPr>
      <xdr:spPr>
        <a:xfrm>
          <a:off x="1847850" y="6800850"/>
          <a:ext cx="3086100" cy="2000250"/>
        </a:xfrm>
        <a:prstGeom prst="rect">
          <a:avLst/>
        </a:prstGeom>
        <a:solidFill>
          <a:srgbClr val="E36C09"/>
        </a:solidFill>
        <a:ln>
          <a:noFill/>
        </a:ln>
      </xdr:spPr>
      <xdr:txBody>
        <a:bodyPr lIns="91425" tIns="45700" rIns="91425" bIns="45700" anchor="t" anchorCtr="0">
          <a:noAutofit/>
        </a:bodyPr>
        <a:lstStyle/>
        <a:p>
          <a:pPr lvl="0">
            <a:spcBef>
              <a:spcPts val="0"/>
            </a:spcBef>
            <a:buNone/>
          </a:pPr>
          <a:r>
            <a:rPr lang="en-US" sz="1100">
              <a:solidFill>
                <a:schemeClr val="dk1"/>
              </a:solidFill>
              <a:latin typeface="Calibri"/>
              <a:ea typeface="Calibri"/>
              <a:cs typeface="Calibri"/>
              <a:sym typeface="Calibri"/>
            </a:rPr>
            <a:t>Disclaimer : This is a free tool.  All efforts have been made so that it can be of use to the maximum users and is accurate as far as possible.  However, in case, any inaccuracy is found,  the developer of the tool will  not be responsible for any loss or  inconvenience caused on this account</a:t>
          </a:r>
        </a:p>
        <a:p>
          <a:pPr lvl="0">
            <a:spcBef>
              <a:spcPts val="0"/>
            </a:spcBef>
            <a:buNone/>
          </a:pPr>
          <a:r>
            <a:rPr lang="en-US" sz="1100">
              <a:solidFill>
                <a:schemeClr val="dk1"/>
              </a:solidFill>
              <a:latin typeface="Calibri"/>
              <a:ea typeface="Calibri"/>
              <a:cs typeface="Calibri"/>
              <a:sym typeface="Calibri"/>
            </a:rPr>
            <a:t>  veearess</a:t>
          </a:r>
        </a:p>
      </xdr:txBody>
    </xdr:sp>
    <xdr:clientData fLocksWithSheet="0"/>
  </xdr:twoCellAnchor>
  <xdr:twoCellAnchor>
    <xdr:from>
      <xdr:col>1</xdr:col>
      <xdr:colOff>57150</xdr:colOff>
      <xdr:row>5</xdr:row>
      <xdr:rowOff>190500</xdr:rowOff>
    </xdr:from>
    <xdr:to>
      <xdr:col>1</xdr:col>
      <xdr:colOff>533400</xdr:colOff>
      <xdr:row>7</xdr:row>
      <xdr:rowOff>19050</xdr:rowOff>
    </xdr:to>
    <xdr:sp macro="" textlink="">
      <xdr:nvSpPr>
        <xdr:cNvPr id="8" name="Right Arrow 7"/>
        <xdr:cNvSpPr/>
      </xdr:nvSpPr>
      <xdr:spPr>
        <a:xfrm>
          <a:off x="1066800" y="1000125"/>
          <a:ext cx="476250"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7</xdr:col>
      <xdr:colOff>390525</xdr:colOff>
      <xdr:row>9</xdr:row>
      <xdr:rowOff>19049</xdr:rowOff>
    </xdr:from>
    <xdr:to>
      <xdr:col>9</xdr:col>
      <xdr:colOff>0</xdr:colOff>
      <xdr:row>9</xdr:row>
      <xdr:rowOff>142874</xdr:rowOff>
    </xdr:to>
    <xdr:sp macro="" textlink="">
      <xdr:nvSpPr>
        <xdr:cNvPr id="9" name="Right Arrow 8"/>
        <xdr:cNvSpPr/>
      </xdr:nvSpPr>
      <xdr:spPr>
        <a:xfrm>
          <a:off x="6810375" y="1762124"/>
          <a:ext cx="1114425" cy="123825"/>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5</xdr:col>
      <xdr:colOff>76200</xdr:colOff>
      <xdr:row>8</xdr:row>
      <xdr:rowOff>171450</xdr:rowOff>
    </xdr:from>
    <xdr:to>
      <xdr:col>5</xdr:col>
      <xdr:colOff>800100</xdr:colOff>
      <xdr:row>10</xdr:row>
      <xdr:rowOff>0</xdr:rowOff>
    </xdr:to>
    <xdr:sp macro="" textlink="">
      <xdr:nvSpPr>
        <xdr:cNvPr id="10" name="Right Arrow 9"/>
        <xdr:cNvSpPr/>
      </xdr:nvSpPr>
      <xdr:spPr>
        <a:xfrm>
          <a:off x="4972050" y="1714500"/>
          <a:ext cx="723900" cy="2286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earess@gmail.com" TargetMode="External"/><Relationship Id="rId1" Type="http://schemas.openxmlformats.org/officeDocument/2006/relationships/hyperlink" Target="http://www.allbankingsolutio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J1001"/>
  <sheetViews>
    <sheetView tabSelected="1" workbookViewId="0">
      <selection activeCell="N4" sqref="N4"/>
    </sheetView>
  </sheetViews>
  <sheetFormatPr defaultColWidth="15.140625" defaultRowHeight="15"/>
  <cols>
    <col min="1" max="1" width="15.140625" style="4"/>
    <col min="2" max="2" width="12.5703125" style="4" customWidth="1"/>
    <col min="3" max="4" width="15.5703125" style="4" customWidth="1"/>
    <col min="5" max="5" width="14.5703125" style="4" customWidth="1"/>
    <col min="6" max="6" width="12.7109375" style="4" customWidth="1"/>
    <col min="7" max="7" width="10.140625" style="4" bestFit="1" customWidth="1"/>
    <col min="8" max="8" width="9" style="4" customWidth="1"/>
    <col min="9" max="9" width="13.5703125" style="4" customWidth="1"/>
    <col min="10" max="10" width="9.5703125" style="4" hidden="1" customWidth="1"/>
    <col min="11" max="11" width="2.42578125" style="4" customWidth="1"/>
    <col min="12" max="12" width="12.28515625" style="4" customWidth="1"/>
    <col min="13" max="13" width="9.85546875" style="4" customWidth="1"/>
    <col min="14" max="14" width="10.140625" style="4" bestFit="1" customWidth="1"/>
    <col min="15" max="15" width="13.7109375" style="4" bestFit="1" customWidth="1"/>
    <col min="16" max="16" width="14.140625" style="4" customWidth="1"/>
    <col min="17" max="17" width="12.42578125" style="4" bestFit="1" customWidth="1"/>
    <col min="18" max="18" width="13.42578125" style="4" customWidth="1"/>
    <col min="19" max="20" width="10.140625" style="4" customWidth="1"/>
    <col min="21" max="22" width="8" style="4" customWidth="1"/>
    <col min="23" max="23" width="13.42578125" style="4" customWidth="1"/>
    <col min="24" max="24" width="13.28515625" style="4" customWidth="1"/>
    <col min="25" max="25" width="10.140625" style="4" customWidth="1"/>
    <col min="26" max="27" width="8" style="4" customWidth="1"/>
    <col min="28" max="28" width="13.42578125" style="4" customWidth="1"/>
    <col min="29" max="31" width="8" style="4" customWidth="1"/>
    <col min="32" max="32" width="14.7109375" style="4" customWidth="1"/>
    <col min="33" max="33" width="15.140625" style="4" customWidth="1"/>
    <col min="34" max="38" width="15.140625" style="4" hidden="1" customWidth="1"/>
    <col min="39" max="39" width="10.42578125" style="4" hidden="1" customWidth="1"/>
    <col min="40" max="40" width="15.140625" style="4" hidden="1" customWidth="1"/>
    <col min="41" max="41" width="8.42578125" style="4" hidden="1" customWidth="1"/>
    <col min="42" max="42" width="10.7109375" style="4" hidden="1" customWidth="1"/>
    <col min="43" max="97" width="0" style="4" hidden="1" customWidth="1"/>
    <col min="98" max="16384" width="15.140625" style="4"/>
  </cols>
  <sheetData>
    <row r="1" spans="1:62">
      <c r="A1" s="1" t="s">
        <v>68</v>
      </c>
      <c r="B1" s="1"/>
      <c r="C1" s="1"/>
      <c r="D1" s="1"/>
      <c r="E1" s="2"/>
      <c r="F1" s="3"/>
      <c r="G1" s="211" t="s">
        <v>16</v>
      </c>
      <c r="H1" s="11"/>
      <c r="I1" s="72"/>
      <c r="Q1" s="112"/>
      <c r="R1" s="112"/>
      <c r="S1" s="112"/>
      <c r="T1" s="112"/>
      <c r="U1" s="112"/>
      <c r="V1" s="112"/>
      <c r="W1" s="112"/>
      <c r="X1" s="112"/>
      <c r="Y1" s="112"/>
      <c r="Z1" s="112"/>
      <c r="AA1" s="112"/>
      <c r="AB1" s="112"/>
      <c r="AC1" s="112"/>
      <c r="AD1" s="112"/>
      <c r="AE1" s="112"/>
      <c r="AF1" s="112"/>
      <c r="AG1" s="112"/>
      <c r="AX1" s="5" t="e">
        <f>#REF!</f>
        <v>#REF!</v>
      </c>
      <c r="AY1" s="5" t="e">
        <f>#REF!</f>
        <v>#REF!</v>
      </c>
      <c r="AZ1" s="6" t="e">
        <f>#REF!</f>
        <v>#REF!</v>
      </c>
      <c r="BA1" s="6" t="e">
        <f>#REF!</f>
        <v>#REF!</v>
      </c>
    </row>
    <row r="2" spans="1:62">
      <c r="A2" s="185" t="s">
        <v>71</v>
      </c>
      <c r="B2" s="185"/>
      <c r="C2" s="197"/>
      <c r="D2" s="197"/>
      <c r="E2" s="7"/>
      <c r="F2" s="7"/>
      <c r="G2" s="212" t="s">
        <v>17</v>
      </c>
      <c r="H2" s="24"/>
      <c r="I2" s="213"/>
      <c r="Q2" s="112"/>
      <c r="R2" s="112"/>
      <c r="S2" s="112"/>
      <c r="T2" s="112"/>
      <c r="U2" s="112"/>
      <c r="V2" s="112"/>
      <c r="W2" s="112"/>
      <c r="X2" s="112"/>
      <c r="Y2" s="112"/>
      <c r="Z2" s="112"/>
      <c r="AA2" s="112"/>
      <c r="AB2" s="112"/>
      <c r="AC2" s="112"/>
      <c r="AD2" s="112"/>
      <c r="AE2" s="112"/>
      <c r="AF2" s="112"/>
      <c r="AG2" s="112"/>
    </row>
    <row r="3" spans="1:62">
      <c r="A3" s="185" t="s">
        <v>72</v>
      </c>
      <c r="B3" s="185"/>
      <c r="C3" s="198"/>
      <c r="D3" s="198"/>
      <c r="E3" s="104"/>
      <c r="F3" s="104"/>
      <c r="Q3" s="112"/>
      <c r="R3" s="112"/>
      <c r="S3" s="112"/>
      <c r="T3" s="112"/>
      <c r="U3" s="112"/>
      <c r="V3" s="112"/>
      <c r="W3" s="112"/>
      <c r="X3" s="112"/>
      <c r="Y3" s="112"/>
      <c r="Z3" s="112"/>
      <c r="AA3" s="112"/>
      <c r="AB3" s="112"/>
      <c r="AC3" s="112"/>
      <c r="AD3" s="112"/>
      <c r="AE3" s="112"/>
      <c r="AF3" s="112"/>
      <c r="AG3" s="112"/>
      <c r="AO3" s="8" t="s">
        <v>18</v>
      </c>
    </row>
    <row r="4" spans="1:62">
      <c r="C4" s="104"/>
      <c r="D4" s="104"/>
      <c r="E4" s="105"/>
      <c r="F4" s="104"/>
      <c r="G4" s="132" t="s">
        <v>19</v>
      </c>
      <c r="H4" s="9"/>
      <c r="I4" s="10"/>
      <c r="Q4" s="112"/>
      <c r="R4" s="112"/>
      <c r="S4" s="112"/>
      <c r="T4" s="112"/>
      <c r="U4" s="112"/>
      <c r="V4" s="112"/>
      <c r="W4" s="112"/>
      <c r="X4" s="112"/>
      <c r="Y4" s="112"/>
      <c r="Z4" s="112"/>
      <c r="AA4" s="112"/>
      <c r="AB4" s="112"/>
      <c r="AC4" s="112"/>
      <c r="AD4" s="112"/>
      <c r="AE4" s="112"/>
      <c r="AF4" s="112"/>
      <c r="AG4" s="112"/>
    </row>
    <row r="5" spans="1:62" ht="15.75" thickBot="1">
      <c r="C5" s="7"/>
      <c r="D5" s="7"/>
      <c r="E5" s="7"/>
      <c r="F5" s="199" t="s">
        <v>69</v>
      </c>
      <c r="G5" s="211" t="s">
        <v>23</v>
      </c>
      <c r="H5" s="11"/>
      <c r="I5" s="72"/>
      <c r="Q5" s="112"/>
      <c r="R5" s="112"/>
      <c r="S5" s="112"/>
      <c r="T5" s="112"/>
      <c r="U5" s="112"/>
      <c r="V5" s="112"/>
      <c r="W5" s="112"/>
      <c r="X5" s="112"/>
      <c r="Y5" s="112"/>
      <c r="Z5" s="112"/>
      <c r="AA5" s="112"/>
      <c r="AB5" s="112"/>
      <c r="AC5" s="112"/>
      <c r="AD5" s="112"/>
      <c r="AE5" s="112"/>
      <c r="AF5" s="112"/>
      <c r="AG5" s="112"/>
      <c r="AH5" s="11"/>
      <c r="AI5" s="11"/>
      <c r="AJ5" s="11"/>
      <c r="AK5" s="11"/>
      <c r="AL5" s="11"/>
      <c r="AM5" s="11"/>
      <c r="AN5" s="11"/>
    </row>
    <row r="6" spans="1:62" ht="15.75" thickBot="1">
      <c r="A6" s="12" t="s">
        <v>20</v>
      </c>
      <c r="C6" s="13" t="s">
        <v>21</v>
      </c>
      <c r="D6" s="14" t="s">
        <v>1</v>
      </c>
      <c r="E6" s="119" t="s">
        <v>5</v>
      </c>
      <c r="F6" s="200" t="s">
        <v>70</v>
      </c>
      <c r="G6" s="214" t="s">
        <v>25</v>
      </c>
      <c r="H6" s="16"/>
      <c r="I6" s="215"/>
      <c r="Q6" s="112"/>
      <c r="R6" s="112"/>
      <c r="S6" s="112"/>
      <c r="T6" s="112"/>
      <c r="U6" s="112"/>
      <c r="V6" s="112"/>
      <c r="W6" s="112"/>
      <c r="X6" s="112"/>
      <c r="Y6" s="112"/>
      <c r="Z6" s="112"/>
      <c r="AA6" s="112"/>
      <c r="AB6" s="112"/>
      <c r="AC6" s="112"/>
      <c r="AD6" s="112"/>
      <c r="AE6" s="112"/>
      <c r="AF6" s="112"/>
      <c r="AG6" s="112"/>
      <c r="AH6" s="15">
        <f>C7</f>
        <v>42552</v>
      </c>
      <c r="AI6" s="16"/>
      <c r="AJ6" s="16"/>
      <c r="AK6" s="16"/>
      <c r="AL6" s="16"/>
      <c r="AM6" s="16"/>
      <c r="AN6" s="16"/>
      <c r="AT6" s="5"/>
    </row>
    <row r="7" spans="1:62">
      <c r="A7" s="17" t="s">
        <v>24</v>
      </c>
      <c r="C7" s="150">
        <v>42552</v>
      </c>
      <c r="D7" s="151">
        <v>10000</v>
      </c>
      <c r="E7" s="152">
        <v>8.75</v>
      </c>
      <c r="F7" s="149">
        <v>120</v>
      </c>
      <c r="G7" s="212" t="s">
        <v>26</v>
      </c>
      <c r="H7" s="24"/>
      <c r="I7" s="213"/>
      <c r="Q7" s="112"/>
      <c r="R7" s="112"/>
      <c r="S7" s="112"/>
      <c r="T7" s="112"/>
      <c r="U7" s="112"/>
      <c r="V7" s="112"/>
      <c r="W7" s="112"/>
      <c r="X7" s="112"/>
      <c r="Y7" s="112"/>
      <c r="Z7" s="112"/>
      <c r="AA7" s="112"/>
      <c r="AB7" s="112"/>
      <c r="AC7" s="112"/>
      <c r="AD7" s="112"/>
      <c r="AE7" s="112"/>
      <c r="AF7" s="112"/>
      <c r="AG7" s="112"/>
      <c r="AH7" s="15">
        <f>EOMONTH(AH6,0)</f>
        <v>42582</v>
      </c>
      <c r="AI7" s="18">
        <f>YEAR(AH7)</f>
        <v>2016</v>
      </c>
      <c r="AJ7" s="18">
        <f>MONTH(AH7)</f>
        <v>7</v>
      </c>
      <c r="AK7" s="18">
        <f>IF(AJ7&lt;4,(AI7),(AI7)+1)</f>
        <v>2017</v>
      </c>
      <c r="AL7" s="18">
        <v>1</v>
      </c>
      <c r="AM7" s="18">
        <v>4</v>
      </c>
      <c r="AN7" s="15">
        <f>DATE(AK7,AM7,AL7)</f>
        <v>42826</v>
      </c>
    </row>
    <row r="8" spans="1:62">
      <c r="C8" s="19"/>
      <c r="E8" s="7"/>
      <c r="F8" s="148"/>
      <c r="Q8" s="112"/>
      <c r="R8" s="112"/>
      <c r="S8" s="112"/>
      <c r="T8" s="112"/>
      <c r="U8" s="112"/>
      <c r="V8" s="112"/>
      <c r="W8" s="112"/>
      <c r="X8" s="112"/>
      <c r="Y8" s="112"/>
      <c r="Z8" s="112"/>
      <c r="AA8" s="112"/>
      <c r="AB8" s="112"/>
      <c r="AC8" s="112"/>
      <c r="AD8" s="112"/>
      <c r="AE8" s="112"/>
      <c r="AF8" s="112"/>
      <c r="AG8" s="112"/>
      <c r="AH8" s="18"/>
      <c r="AI8" s="18"/>
      <c r="AJ8" s="18"/>
      <c r="AK8" s="15">
        <f>AN7</f>
        <v>42826</v>
      </c>
      <c r="AL8" s="18"/>
      <c r="AM8" s="18"/>
      <c r="AN8" s="15">
        <f>DATE(YEAR(AK8)+1,MONTH(AK8),DAY(AK8))</f>
        <v>43191</v>
      </c>
      <c r="AR8" s="5">
        <f>CM24</f>
        <v>46204</v>
      </c>
      <c r="AT8" s="4">
        <f>MONTH(AR8)</f>
        <v>7</v>
      </c>
      <c r="AU8" s="4">
        <f>YEAR(AR8)</f>
        <v>2026</v>
      </c>
      <c r="AV8" s="4">
        <f>IF(AT8&lt;4,AU8-1,AU8)</f>
        <v>2026</v>
      </c>
      <c r="AW8" s="5">
        <f>DATE(AV8,4,1)</f>
        <v>46113</v>
      </c>
    </row>
    <row r="9" spans="1:62" ht="15.75" thickBot="1">
      <c r="A9" s="9" t="s">
        <v>96</v>
      </c>
      <c r="B9" s="123"/>
      <c r="C9" s="124"/>
      <c r="D9" s="133" t="s">
        <v>83</v>
      </c>
      <c r="E9" s="134">
        <f>Sheet1!$F$10</f>
        <v>46204</v>
      </c>
      <c r="G9" s="188" t="s">
        <v>90</v>
      </c>
      <c r="H9" s="106"/>
      <c r="I9" s="111"/>
      <c r="J9" s="21"/>
      <c r="K9" s="21"/>
      <c r="L9" s="22"/>
      <c r="M9" s="22"/>
      <c r="N9" s="23"/>
      <c r="O9" s="23"/>
      <c r="P9" s="23"/>
      <c r="Q9" s="19"/>
      <c r="R9" s="19"/>
      <c r="S9" s="19"/>
      <c r="T9" s="19"/>
      <c r="U9" s="19"/>
      <c r="V9" s="19"/>
      <c r="W9" s="19"/>
      <c r="X9" s="19"/>
      <c r="Y9" s="19"/>
      <c r="Z9" s="19"/>
      <c r="AA9" s="19"/>
      <c r="AB9" s="19"/>
      <c r="AC9" s="19"/>
      <c r="AD9" s="19"/>
      <c r="AE9" s="19"/>
      <c r="AF9" s="19"/>
      <c r="AG9" s="112"/>
      <c r="AH9" s="24"/>
      <c r="AI9" s="24"/>
      <c r="AJ9" s="24"/>
      <c r="AK9" s="25">
        <f t="shared" ref="AK9:AK14" si="0">AN8</f>
        <v>43191</v>
      </c>
      <c r="AL9" s="24"/>
      <c r="AM9" s="24"/>
      <c r="AN9" s="25">
        <f t="shared" ref="AN9:AN14" si="1">DATE(YEAR(AK9)+1,MONTH(AK9),DAY(AK9))</f>
        <v>43556</v>
      </c>
      <c r="AO9" s="25"/>
      <c r="AP9" s="25"/>
      <c r="AQ9" s="26"/>
    </row>
    <row r="10" spans="1:62" ht="15.75" thickBot="1">
      <c r="A10" s="172" t="s">
        <v>86</v>
      </c>
      <c r="B10" s="173"/>
      <c r="C10" s="137"/>
      <c r="D10" s="135" t="s">
        <v>84</v>
      </c>
      <c r="E10" s="136">
        <f>Sheet1!$S$2</f>
        <v>1915030.8520149861</v>
      </c>
      <c r="F10" s="108"/>
      <c r="H10" s="110"/>
      <c r="I10" s="120"/>
      <c r="J10" s="27"/>
      <c r="K10" s="121"/>
      <c r="L10" s="178"/>
      <c r="M10" s="179" t="s">
        <v>27</v>
      </c>
      <c r="N10" s="180"/>
      <c r="O10" s="181">
        <f>E9</f>
        <v>46204</v>
      </c>
      <c r="P10" s="189">
        <f>Q16</f>
        <v>1915030.8520149866</v>
      </c>
      <c r="Q10" s="190"/>
      <c r="R10" s="109"/>
      <c r="S10" s="109"/>
      <c r="T10" s="109"/>
      <c r="U10" s="109"/>
      <c r="V10" s="109"/>
      <c r="W10" s="109"/>
      <c r="X10" s="109"/>
      <c r="Y10" s="109"/>
      <c r="Z10" s="109"/>
      <c r="AA10" s="109"/>
      <c r="AB10" s="109"/>
      <c r="AC10" s="109"/>
      <c r="AD10" s="109"/>
      <c r="AE10" s="109"/>
      <c r="AF10" s="109"/>
      <c r="AG10" s="113"/>
      <c r="AK10" s="5">
        <f t="shared" si="0"/>
        <v>43556</v>
      </c>
      <c r="AL10" s="5">
        <f>AN14</f>
        <v>45383</v>
      </c>
      <c r="AN10" s="5">
        <f t="shared" si="1"/>
        <v>43922</v>
      </c>
      <c r="AO10" s="5">
        <f>DATE(YEAR(AL10)+1,MONTH(AL10),DAY(AL10))</f>
        <v>45748</v>
      </c>
      <c r="AP10" s="5"/>
      <c r="AQ10" s="5"/>
    </row>
    <row r="11" spans="1:62">
      <c r="A11" s="174" t="s">
        <v>87</v>
      </c>
      <c r="B11" s="175"/>
      <c r="C11" s="144"/>
      <c r="D11" s="142"/>
      <c r="E11" s="143"/>
      <c r="F11" s="143"/>
      <c r="G11" s="187" t="s">
        <v>94</v>
      </c>
      <c r="H11" s="144"/>
      <c r="I11" s="145"/>
      <c r="J11" s="29"/>
      <c r="K11" s="28"/>
      <c r="Q11" s="112"/>
      <c r="R11" s="112"/>
      <c r="S11" s="112"/>
      <c r="T11" s="112"/>
      <c r="U11" s="112"/>
      <c r="V11" s="112"/>
      <c r="W11" s="112"/>
      <c r="X11" s="112"/>
      <c r="Y11" s="112"/>
      <c r="Z11" s="112"/>
      <c r="AA11" s="112"/>
      <c r="AB11" s="112"/>
      <c r="AC11" s="112"/>
      <c r="AD11" s="112"/>
      <c r="AE11" s="112"/>
      <c r="AF11" s="112"/>
      <c r="AG11" s="112"/>
      <c r="AK11" s="5">
        <f t="shared" si="0"/>
        <v>43922</v>
      </c>
      <c r="AL11" s="5">
        <f>AO10</f>
        <v>45748</v>
      </c>
      <c r="AN11" s="5">
        <f t="shared" si="1"/>
        <v>44287</v>
      </c>
      <c r="AO11" s="5">
        <f>DATE(YEAR(AL11)+1,MONTH(AL11),DAY(AL11))</f>
        <v>46113</v>
      </c>
      <c r="AP11" s="5"/>
      <c r="AQ11" s="5"/>
    </row>
    <row r="12" spans="1:62" ht="15.75" thickBot="1">
      <c r="A12" s="174" t="s">
        <v>88</v>
      </c>
      <c r="B12" s="175"/>
      <c r="C12" s="146"/>
      <c r="D12" s="146"/>
      <c r="E12" s="146"/>
      <c r="F12" s="146"/>
      <c r="G12" s="191" t="s">
        <v>95</v>
      </c>
      <c r="H12" s="146"/>
      <c r="I12" s="147"/>
      <c r="J12" s="28"/>
      <c r="K12" s="28"/>
      <c r="L12" s="61">
        <f>MAX(D15:D24)+1</f>
        <v>46113</v>
      </c>
      <c r="M12" s="28"/>
      <c r="N12" s="28"/>
      <c r="O12" s="28"/>
      <c r="P12" s="28"/>
      <c r="Q12" s="19"/>
      <c r="R12" s="19"/>
      <c r="S12" s="19"/>
      <c r="T12" s="19"/>
      <c r="U12" s="19"/>
      <c r="V12" s="19"/>
      <c r="W12" s="19"/>
      <c r="X12" s="19"/>
      <c r="Y12" s="19"/>
      <c r="Z12" s="19"/>
      <c r="AA12" s="19"/>
      <c r="AB12" s="19"/>
      <c r="AC12" s="19"/>
      <c r="AD12" s="19"/>
      <c r="AE12" s="19"/>
      <c r="AF12" s="19"/>
      <c r="AG12" s="112"/>
      <c r="AH12" s="30">
        <f>CS24</f>
        <v>23254.831619381268</v>
      </c>
      <c r="AK12" s="5">
        <f t="shared" si="0"/>
        <v>44287</v>
      </c>
      <c r="AL12" s="31">
        <f>AO11</f>
        <v>46113</v>
      </c>
      <c r="AN12" s="5">
        <f t="shared" si="1"/>
        <v>44652</v>
      </c>
      <c r="AO12" s="31">
        <f>DATE(YEAR(AL12)+1,MONTH(AL12),DAY(AL12))</f>
        <v>46478</v>
      </c>
      <c r="AP12" s="5"/>
      <c r="AQ12" s="5"/>
    </row>
    <row r="13" spans="1:62">
      <c r="A13" s="174" t="s">
        <v>89</v>
      </c>
      <c r="B13" s="175"/>
      <c r="C13" s="163" t="s">
        <v>73</v>
      </c>
      <c r="D13" s="32" t="s">
        <v>73</v>
      </c>
      <c r="E13" s="33" t="s">
        <v>74</v>
      </c>
      <c r="F13" s="138" t="s">
        <v>28</v>
      </c>
      <c r="G13" s="139" t="s">
        <v>30</v>
      </c>
      <c r="H13" s="140" t="s">
        <v>31</v>
      </c>
      <c r="I13" s="141" t="s">
        <v>32</v>
      </c>
      <c r="L13" s="34" t="s">
        <v>33</v>
      </c>
      <c r="M13" s="35" t="s">
        <v>81</v>
      </c>
      <c r="N13" s="35" t="s">
        <v>34</v>
      </c>
      <c r="O13" s="35" t="s">
        <v>6</v>
      </c>
      <c r="P13" s="115" t="s">
        <v>35</v>
      </c>
      <c r="Q13" s="116" t="s">
        <v>79</v>
      </c>
      <c r="R13" s="19"/>
      <c r="S13" s="19"/>
      <c r="T13" s="19"/>
      <c r="U13" s="19"/>
      <c r="V13" s="19"/>
      <c r="W13" s="19"/>
      <c r="X13" s="19"/>
      <c r="Y13" s="19"/>
      <c r="Z13" s="19"/>
      <c r="AA13" s="19"/>
      <c r="AB13" s="19"/>
      <c r="AC13" s="19"/>
      <c r="AD13" s="19"/>
      <c r="AE13" s="19"/>
      <c r="AF13" s="19"/>
      <c r="AG13" s="114"/>
      <c r="AH13" s="30">
        <f>F10</f>
        <v>0</v>
      </c>
      <c r="AK13" s="5">
        <f t="shared" si="0"/>
        <v>44652</v>
      </c>
      <c r="AL13" s="5">
        <f>AO12</f>
        <v>46478</v>
      </c>
      <c r="AM13" s="4">
        <f>DATE(YEAR(AK15)+1,MONTH(AK15),DAY(AK15))</f>
        <v>374</v>
      </c>
      <c r="AN13" s="5">
        <f t="shared" si="1"/>
        <v>45017</v>
      </c>
      <c r="AO13" s="5"/>
      <c r="AP13" s="5"/>
      <c r="AQ13" s="5"/>
    </row>
    <row r="14" spans="1:62">
      <c r="A14" s="174" t="s">
        <v>91</v>
      </c>
      <c r="B14" s="175"/>
      <c r="C14" s="164" t="s">
        <v>36</v>
      </c>
      <c r="D14" s="36" t="s">
        <v>37</v>
      </c>
      <c r="E14" s="37" t="s">
        <v>12</v>
      </c>
      <c r="F14" s="128" t="s">
        <v>39</v>
      </c>
      <c r="G14" s="131"/>
      <c r="H14" s="130" t="s">
        <v>40</v>
      </c>
      <c r="I14" s="129" t="s">
        <v>11</v>
      </c>
      <c r="L14" s="38" t="s">
        <v>41</v>
      </c>
      <c r="M14" s="39" t="s">
        <v>82</v>
      </c>
      <c r="N14" s="39" t="s">
        <v>22</v>
      </c>
      <c r="O14" s="40"/>
      <c r="P14" s="115" t="s">
        <v>42</v>
      </c>
      <c r="Q14" s="118">
        <f>O10</f>
        <v>46204</v>
      </c>
      <c r="R14" s="19"/>
      <c r="S14" s="19"/>
      <c r="T14" s="19"/>
      <c r="U14" s="19"/>
      <c r="V14" s="19"/>
      <c r="W14" s="19"/>
      <c r="X14" s="19"/>
      <c r="Y14" s="19"/>
      <c r="Z14" s="19"/>
      <c r="AA14" s="19"/>
      <c r="AB14" s="19"/>
      <c r="AC14" s="19"/>
      <c r="AD14" s="19"/>
      <c r="AE14" s="19"/>
      <c r="AF14" s="19"/>
      <c r="AG14" s="114"/>
      <c r="AH14" s="30"/>
      <c r="AK14" s="5">
        <f t="shared" si="0"/>
        <v>45017</v>
      </c>
      <c r="AN14" s="5">
        <f t="shared" si="1"/>
        <v>45383</v>
      </c>
      <c r="AO14" s="5"/>
      <c r="AP14" s="5"/>
      <c r="AQ14" s="5"/>
    </row>
    <row r="15" spans="1:62" ht="18" customHeight="1">
      <c r="A15" s="176"/>
      <c r="B15" s="177"/>
      <c r="C15" s="165">
        <f>C7</f>
        <v>42552</v>
      </c>
      <c r="D15" s="153">
        <f>Sheet1!AV8</f>
        <v>42825</v>
      </c>
      <c r="E15" s="154">
        <f>Sheet1!$X$7</f>
        <v>93321.300537191884</v>
      </c>
      <c r="F15" s="155">
        <f>Sheet1!$Z$7</f>
        <v>3321.3005371918844</v>
      </c>
      <c r="G15" s="156">
        <v>0</v>
      </c>
      <c r="H15" s="154">
        <f>Sheet1!AW8</f>
        <v>0</v>
      </c>
      <c r="I15" s="154">
        <f>Sheet1!AX8</f>
        <v>93321.300537191884</v>
      </c>
      <c r="L15" s="43" t="s">
        <v>43</v>
      </c>
      <c r="M15" s="122">
        <f>O10</f>
        <v>46204</v>
      </c>
      <c r="N15" s="44"/>
      <c r="O15" s="45"/>
      <c r="P15" s="117"/>
      <c r="Q15" s="117" t="s">
        <v>80</v>
      </c>
      <c r="R15" s="107"/>
      <c r="S15" s="107"/>
      <c r="T15" s="107"/>
      <c r="U15" s="107"/>
      <c r="V15" s="107"/>
      <c r="W15" s="107"/>
      <c r="X15" s="107"/>
      <c r="Y15" s="107"/>
      <c r="Z15" s="107"/>
      <c r="AA15" s="107"/>
      <c r="AB15" s="107"/>
      <c r="AC15" s="107"/>
      <c r="AD15" s="107"/>
      <c r="AE15" s="107"/>
      <c r="AF15" s="107"/>
      <c r="AG15" s="107"/>
      <c r="AI15" s="5">
        <f t="shared" ref="AI15:AI25" si="2">IF(BC15&gt;=CG17,"",BC15)</f>
        <v>42825</v>
      </c>
      <c r="AJ15" s="30">
        <f t="shared" ref="AJ15:AJ25" si="3">IF(BB15&gt;=CG17,"",BD15)</f>
        <v>10000</v>
      </c>
      <c r="AK15" s="4">
        <f t="shared" ref="AK15:AK25" si="4">IF(BB15&gt;=CG17,"",BE15)</f>
        <v>8.75</v>
      </c>
      <c r="AL15" s="30">
        <f t="shared" ref="AL15:AL25" si="5">IF(BB15&gt;=CG17,"",BF15)</f>
        <v>670.71014404297421</v>
      </c>
      <c r="AM15" s="30">
        <f t="shared" ref="AM15:AM25" si="6">IF(BB15&gt;=CG17,"",BG15)</f>
        <v>10670.710144042974</v>
      </c>
      <c r="AN15" s="4">
        <f t="shared" ref="AN15:AN24" si="7">G15</f>
        <v>0</v>
      </c>
      <c r="AO15" s="30">
        <f t="shared" ref="AO15:AO25" si="8">IF(BB15&gt;=CG17,"",BI15)</f>
        <v>0</v>
      </c>
      <c r="AP15" s="30">
        <f t="shared" ref="AP15:AP25" si="9">IF(BB15&gt;=CG17,"",BJ15)</f>
        <v>10670.710144042974</v>
      </c>
      <c r="AQ15" s="5"/>
      <c r="AR15" s="5">
        <f>AW8</f>
        <v>46113</v>
      </c>
      <c r="AS15" s="46">
        <f>AN7</f>
        <v>42826</v>
      </c>
      <c r="AT15" s="4" t="str">
        <f t="shared" ref="AT15:AT25" si="10">IF(BB15=AR15,BD15,"")</f>
        <v/>
      </c>
      <c r="BB15" s="47">
        <f>C7</f>
        <v>42552</v>
      </c>
      <c r="BC15" s="48">
        <f t="shared" ref="BC15:BC25" si="11">AS15-1</f>
        <v>42825</v>
      </c>
      <c r="BD15" s="49">
        <f>D7</f>
        <v>10000</v>
      </c>
      <c r="BE15" s="50">
        <f>E7</f>
        <v>8.75</v>
      </c>
      <c r="BF15" s="51">
        <f t="shared" ref="BF15:BF25" si="12">BG15-BD15</f>
        <v>670.71014404297421</v>
      </c>
      <c r="BG15" s="51">
        <f t="shared" ref="BG15:BG25" si="13">CF17</f>
        <v>10670.710144042974</v>
      </c>
      <c r="BH15" s="52">
        <f t="shared" ref="BH15:BH24" si="14">G15</f>
        <v>0</v>
      </c>
      <c r="BI15" s="53">
        <f t="shared" ref="BI15:BI25" si="15">ROUNDUP(BF15*BH15/100,0)</f>
        <v>0</v>
      </c>
      <c r="BJ15" s="51">
        <f t="shared" ref="BJ15:BJ25" si="16">BG15-BI15</f>
        <v>10670.710144042974</v>
      </c>
    </row>
    <row r="16" spans="1:62" ht="18" customHeight="1">
      <c r="A16" s="127"/>
      <c r="B16" s="112"/>
      <c r="C16" s="157"/>
      <c r="D16" s="153">
        <f>Sheet1!AV9</f>
        <v>43190</v>
      </c>
      <c r="E16" s="154">
        <f>Sheet1!AT9</f>
        <v>227557.92937036991</v>
      </c>
      <c r="F16" s="155">
        <f>Sheet1!AU9</f>
        <v>14236.628833178023</v>
      </c>
      <c r="G16" s="156">
        <v>0</v>
      </c>
      <c r="H16" s="154">
        <f>Sheet1!AW9</f>
        <v>0</v>
      </c>
      <c r="I16" s="154">
        <f>Sheet1!AX9</f>
        <v>227557.92937036991</v>
      </c>
      <c r="L16" s="158">
        <f>L12</f>
        <v>46113</v>
      </c>
      <c r="M16" s="159">
        <f>Sheet1!$AZ$4</f>
        <v>1915030.8520149866</v>
      </c>
      <c r="N16" s="159">
        <f>Sheet1!$BB$4</f>
        <v>40779.447576860199</v>
      </c>
      <c r="O16" s="160">
        <v>0</v>
      </c>
      <c r="P16" s="161">
        <f>Sheet1!$BD$4</f>
        <v>0</v>
      </c>
      <c r="Q16" s="162">
        <f>Sheet1!$BE$4</f>
        <v>1915030.8520149866</v>
      </c>
      <c r="R16" s="107"/>
      <c r="S16" s="107"/>
      <c r="T16" s="107"/>
      <c r="U16" s="107"/>
      <c r="V16" s="107"/>
      <c r="W16" s="107"/>
      <c r="X16" s="107"/>
      <c r="Y16" s="107"/>
      <c r="Z16" s="107"/>
      <c r="AA16" s="107"/>
      <c r="AB16" s="107"/>
      <c r="AC16" s="107"/>
      <c r="AD16" s="107"/>
      <c r="AE16" s="107"/>
      <c r="AF16" s="107"/>
      <c r="AG16" s="113"/>
      <c r="AH16" s="30">
        <f>MIN(AH12,AH13)</f>
        <v>0</v>
      </c>
      <c r="AI16" s="5">
        <f t="shared" si="2"/>
        <v>43190</v>
      </c>
      <c r="AJ16" s="30">
        <f t="shared" si="3"/>
        <v>10670.710144042974</v>
      </c>
      <c r="AK16" s="4">
        <f t="shared" si="4"/>
        <v>8.75</v>
      </c>
      <c r="AL16" s="30">
        <f t="shared" si="5"/>
        <v>964.77297403996636</v>
      </c>
      <c r="AM16" s="30">
        <f t="shared" si="6"/>
        <v>11635.483118082941</v>
      </c>
      <c r="AN16" s="4">
        <f t="shared" si="7"/>
        <v>0</v>
      </c>
      <c r="AO16" s="30">
        <f t="shared" si="8"/>
        <v>0</v>
      </c>
      <c r="AP16" s="30">
        <f t="shared" si="9"/>
        <v>11635.483118082941</v>
      </c>
      <c r="AQ16" s="5"/>
      <c r="AR16" s="5">
        <f>AR15</f>
        <v>46113</v>
      </c>
      <c r="AS16" s="54">
        <f t="shared" ref="AS16:AS21" si="17">AK9</f>
        <v>43191</v>
      </c>
      <c r="AT16" s="4" t="str">
        <f t="shared" si="10"/>
        <v/>
      </c>
      <c r="BB16" s="47">
        <f t="shared" ref="BB16:BB25" si="18">AS15</f>
        <v>42826</v>
      </c>
      <c r="BC16" s="48">
        <f t="shared" si="11"/>
        <v>43190</v>
      </c>
      <c r="BD16" s="49">
        <f t="shared" ref="BD16:BD25" si="19">BJ15</f>
        <v>10670.710144042974</v>
      </c>
      <c r="BE16" s="50">
        <f>BE15</f>
        <v>8.75</v>
      </c>
      <c r="BF16" s="51">
        <f t="shared" si="12"/>
        <v>964.77297403996636</v>
      </c>
      <c r="BG16" s="51">
        <f t="shared" si="13"/>
        <v>11635.483118082941</v>
      </c>
      <c r="BH16" s="52">
        <f t="shared" si="14"/>
        <v>0</v>
      </c>
      <c r="BI16" s="53">
        <f t="shared" si="15"/>
        <v>0</v>
      </c>
      <c r="BJ16" s="55">
        <f t="shared" si="16"/>
        <v>11635.483118082941</v>
      </c>
    </row>
    <row r="17" spans="1:114" ht="18" customHeight="1">
      <c r="A17" s="127"/>
      <c r="B17" s="112"/>
      <c r="C17" s="157"/>
      <c r="D17" s="153">
        <f>Sheet1!AV10</f>
        <v>43555</v>
      </c>
      <c r="E17" s="154">
        <f>Sheet1!AT10</f>
        <v>373931.32041302312</v>
      </c>
      <c r="F17" s="155">
        <f>Sheet1!AU10</f>
        <v>26373.391042653238</v>
      </c>
      <c r="G17" s="156">
        <v>0</v>
      </c>
      <c r="H17" s="154">
        <f>Sheet1!AW10</f>
        <v>0</v>
      </c>
      <c r="I17" s="154">
        <f>Sheet1!AX10</f>
        <v>373931.32041302312</v>
      </c>
      <c r="L17" s="56"/>
      <c r="O17" s="186" t="s">
        <v>93</v>
      </c>
      <c r="AI17" s="5">
        <f t="shared" si="2"/>
        <v>43555</v>
      </c>
      <c r="AJ17" s="30">
        <f t="shared" si="3"/>
        <v>11635.483118082941</v>
      </c>
      <c r="AK17" s="4">
        <f t="shared" si="4"/>
        <v>8.75</v>
      </c>
      <c r="AL17" s="30">
        <f t="shared" si="5"/>
        <v>1052.0011789928994</v>
      </c>
      <c r="AM17" s="30">
        <f t="shared" si="6"/>
        <v>12687.48429707584</v>
      </c>
      <c r="AN17" s="4">
        <f t="shared" si="7"/>
        <v>0</v>
      </c>
      <c r="AO17" s="30">
        <f t="shared" si="8"/>
        <v>0</v>
      </c>
      <c r="AP17" s="30">
        <f t="shared" si="9"/>
        <v>12687.48429707584</v>
      </c>
      <c r="AQ17" s="31"/>
      <c r="AR17" s="31">
        <f t="shared" ref="AR17:AR25" si="20">AR16</f>
        <v>46113</v>
      </c>
      <c r="AS17" s="57">
        <f t="shared" si="17"/>
        <v>43556</v>
      </c>
      <c r="AT17" s="16" t="str">
        <f t="shared" si="10"/>
        <v/>
      </c>
      <c r="AU17" s="16"/>
      <c r="AV17" s="16"/>
      <c r="AW17" s="16"/>
      <c r="AX17" s="16"/>
      <c r="BB17" s="47">
        <f t="shared" si="18"/>
        <v>43191</v>
      </c>
      <c r="BC17" s="48">
        <f t="shared" si="11"/>
        <v>43555</v>
      </c>
      <c r="BD17" s="49">
        <f t="shared" si="19"/>
        <v>11635.483118082941</v>
      </c>
      <c r="BE17" s="50">
        <f t="shared" ref="BE17:BE25" si="21">BE16</f>
        <v>8.75</v>
      </c>
      <c r="BF17" s="51">
        <f t="shared" si="12"/>
        <v>1052.0011789928994</v>
      </c>
      <c r="BG17" s="51">
        <f t="shared" si="13"/>
        <v>12687.48429707584</v>
      </c>
      <c r="BH17" s="52">
        <f t="shared" si="14"/>
        <v>0</v>
      </c>
      <c r="BI17" s="58">
        <f t="shared" si="15"/>
        <v>0</v>
      </c>
      <c r="BJ17" s="59">
        <f t="shared" si="16"/>
        <v>12687.48429707584</v>
      </c>
      <c r="BM17" s="28">
        <f t="shared" ref="BM17:BM27" si="22">BE15</f>
        <v>8.75</v>
      </c>
      <c r="BN17" s="28">
        <f t="shared" ref="BN17:BN27" si="23">(400+BM17)/400</f>
        <v>1.0218750000000001</v>
      </c>
      <c r="BO17" s="28">
        <f t="shared" ref="BO17:BO27" si="24">BN17^4</f>
        <v>1.0904131928443912</v>
      </c>
      <c r="BP17" s="28">
        <f t="shared" ref="BP17:BP25" si="25">1/365</f>
        <v>2.7397260273972603E-3</v>
      </c>
      <c r="BQ17" s="28">
        <f t="shared" ref="BQ17:BQ27" si="26">BO17^BP17</f>
        <v>1.0002371697652723</v>
      </c>
      <c r="BR17" s="60">
        <f t="shared" ref="BR17:BR27" si="27">BD15</f>
        <v>10000</v>
      </c>
      <c r="BS17" s="61">
        <f t="shared" ref="BS17:BS27" si="28">BB15</f>
        <v>42552</v>
      </c>
      <c r="BT17" s="61">
        <f t="shared" ref="BT17:BT27" si="29">AS15</f>
        <v>42826</v>
      </c>
      <c r="BU17" s="61">
        <f t="shared" ref="BU17:BU27" si="30">BT17-BS17</f>
        <v>274</v>
      </c>
      <c r="BV17" s="28">
        <f t="shared" ref="BV17:BV27" si="31">BQ17^BU17</f>
        <v>1.067134278023494</v>
      </c>
      <c r="BW17" s="60">
        <f t="shared" ref="BW17:BW27" si="32">BR17*BV17</f>
        <v>10671.34278023494</v>
      </c>
      <c r="BX17" s="28">
        <f t="shared" ref="BX17:BX27" si="33">DATEDIF(BS17,BT17,"m")</f>
        <v>9</v>
      </c>
      <c r="BY17" s="61">
        <f t="shared" ref="BY17:BY27" si="34">DATE(YEAR(BS17),MONTH(BS17)+BX17,DAY(BS17))</f>
        <v>42826</v>
      </c>
      <c r="BZ17" s="28">
        <f t="shared" ref="BZ17:BZ27" si="35">BO17^0.0833333333333333</f>
        <v>1.0072391351333749</v>
      </c>
      <c r="CA17" s="28">
        <f t="shared" ref="CA17:CA27" si="36">BZ17^BX17</f>
        <v>1.0670710144042974</v>
      </c>
      <c r="CB17" s="60">
        <f t="shared" ref="CB17:CB27" si="37">BR17*CA17</f>
        <v>10670.710144042974</v>
      </c>
      <c r="CC17" s="61">
        <f t="shared" ref="CC17:CC27" si="38">BT17-BY17</f>
        <v>0</v>
      </c>
      <c r="CD17" s="28">
        <f t="shared" ref="CD17:CD27" si="39">BQ17</f>
        <v>1.0002371697652723</v>
      </c>
      <c r="CE17" s="28">
        <f t="shared" ref="CE17:CE27" si="40">CD17^CC17</f>
        <v>1</v>
      </c>
      <c r="CF17" s="60">
        <f t="shared" ref="CF17:CF27" si="41">CB17*CE17</f>
        <v>10670.710144042974</v>
      </c>
      <c r="CG17" s="5">
        <f>CJ24</f>
        <v>46113</v>
      </c>
      <c r="CH17" s="5">
        <f t="shared" ref="CH17:CH27" si="42">IF(BB15&gt;=CG17,"",BB15)</f>
        <v>42552</v>
      </c>
      <c r="CJ17" s="7"/>
      <c r="CK17" s="7"/>
      <c r="CL17" s="62" t="s">
        <v>44</v>
      </c>
      <c r="CM17" s="63"/>
      <c r="CN17" s="64"/>
      <c r="CO17" s="120"/>
      <c r="CP17" s="120"/>
      <c r="CQ17" s="28"/>
      <c r="CR17" s="28"/>
      <c r="CS17" s="28"/>
      <c r="CT17" s="28"/>
      <c r="CU17" s="28"/>
      <c r="CV17" s="28"/>
      <c r="CW17" s="28"/>
      <c r="CX17" s="28"/>
      <c r="CY17" s="28"/>
      <c r="CZ17" s="28"/>
      <c r="DA17" s="28"/>
      <c r="DB17" s="28"/>
      <c r="DC17" s="28"/>
      <c r="DD17" s="28"/>
      <c r="DE17" s="28"/>
      <c r="DF17" s="28"/>
      <c r="DG17" s="28"/>
      <c r="DH17" s="28"/>
      <c r="DI17" s="28"/>
    </row>
    <row r="18" spans="1:114" ht="18" customHeight="1">
      <c r="A18" s="127"/>
      <c r="B18" s="112"/>
      <c r="C18" s="157"/>
      <c r="D18" s="153">
        <f>Sheet1!AV11</f>
        <v>43921</v>
      </c>
      <c r="E18" s="154">
        <f>Sheet1!AT11</f>
        <v>533538.79708730336</v>
      </c>
      <c r="F18" s="155">
        <f>Sheet1!AU11</f>
        <v>39607.476674280246</v>
      </c>
      <c r="G18" s="156">
        <v>0</v>
      </c>
      <c r="H18" s="154">
        <f>Sheet1!AW11</f>
        <v>0</v>
      </c>
      <c r="I18" s="154">
        <f>Sheet1!AX11</f>
        <v>533538.79708730336</v>
      </c>
      <c r="L18" s="28"/>
      <c r="O18" s="185" t="s">
        <v>92</v>
      </c>
      <c r="AI18" s="5">
        <f t="shared" si="2"/>
        <v>43921</v>
      </c>
      <c r="AJ18" s="30">
        <f t="shared" si="3"/>
        <v>12687.48429707584</v>
      </c>
      <c r="AK18" s="4">
        <f t="shared" si="4"/>
        <v>8.75</v>
      </c>
      <c r="AL18" s="30">
        <f t="shared" si="5"/>
        <v>1147.115964461711</v>
      </c>
      <c r="AM18" s="30">
        <f t="shared" si="6"/>
        <v>13834.600261537551</v>
      </c>
      <c r="AN18" s="4">
        <f t="shared" si="7"/>
        <v>0</v>
      </c>
      <c r="AO18" s="30">
        <f t="shared" si="8"/>
        <v>0</v>
      </c>
      <c r="AP18" s="30">
        <f t="shared" si="9"/>
        <v>13834.600261537551</v>
      </c>
      <c r="AR18" s="5">
        <f t="shared" si="20"/>
        <v>46113</v>
      </c>
      <c r="AS18" s="65">
        <f t="shared" si="17"/>
        <v>43922</v>
      </c>
      <c r="AT18" s="4" t="str">
        <f t="shared" si="10"/>
        <v/>
      </c>
      <c r="BB18" s="47">
        <f t="shared" si="18"/>
        <v>43556</v>
      </c>
      <c r="BC18" s="48">
        <f t="shared" si="11"/>
        <v>43921</v>
      </c>
      <c r="BD18" s="49">
        <f t="shared" si="19"/>
        <v>12687.48429707584</v>
      </c>
      <c r="BE18" s="50">
        <f t="shared" si="21"/>
        <v>8.75</v>
      </c>
      <c r="BF18" s="51">
        <f t="shared" si="12"/>
        <v>1147.115964461711</v>
      </c>
      <c r="BG18" s="51">
        <f t="shared" si="13"/>
        <v>13834.600261537551</v>
      </c>
      <c r="BH18" s="52">
        <f t="shared" si="14"/>
        <v>0</v>
      </c>
      <c r="BI18" s="53">
        <f t="shared" si="15"/>
        <v>0</v>
      </c>
      <c r="BJ18" s="66">
        <f t="shared" si="16"/>
        <v>13834.600261537551</v>
      </c>
      <c r="BM18" s="28">
        <f t="shared" si="22"/>
        <v>8.75</v>
      </c>
      <c r="BN18" s="28">
        <f t="shared" si="23"/>
        <v>1.0218750000000001</v>
      </c>
      <c r="BO18" s="28">
        <f t="shared" si="24"/>
        <v>1.0904131928443912</v>
      </c>
      <c r="BP18" s="28">
        <f t="shared" si="25"/>
        <v>2.7397260273972603E-3</v>
      </c>
      <c r="BQ18" s="28">
        <f t="shared" si="26"/>
        <v>1.0002371697652723</v>
      </c>
      <c r="BR18" s="60">
        <f t="shared" si="27"/>
        <v>10670.710144042974</v>
      </c>
      <c r="BS18" s="61">
        <f t="shared" si="28"/>
        <v>42826</v>
      </c>
      <c r="BT18" s="61">
        <f t="shared" si="29"/>
        <v>43191</v>
      </c>
      <c r="BU18" s="61">
        <f t="shared" si="30"/>
        <v>365</v>
      </c>
      <c r="BV18" s="28">
        <f t="shared" si="31"/>
        <v>1.0904131928443872</v>
      </c>
      <c r="BW18" s="60">
        <f t="shared" si="32"/>
        <v>11635.48311808289</v>
      </c>
      <c r="BX18" s="28">
        <f t="shared" si="33"/>
        <v>12</v>
      </c>
      <c r="BY18" s="61">
        <f t="shared" si="34"/>
        <v>43191</v>
      </c>
      <c r="BZ18" s="28">
        <f t="shared" si="35"/>
        <v>1.0072391351333749</v>
      </c>
      <c r="CA18" s="28">
        <f t="shared" si="36"/>
        <v>1.0904131928443919</v>
      </c>
      <c r="CB18" s="60">
        <f t="shared" si="37"/>
        <v>11635.483118082941</v>
      </c>
      <c r="CC18" s="61">
        <f t="shared" si="38"/>
        <v>0</v>
      </c>
      <c r="CD18" s="28">
        <f t="shared" si="39"/>
        <v>1.0002371697652723</v>
      </c>
      <c r="CE18" s="28">
        <f t="shared" si="40"/>
        <v>1</v>
      </c>
      <c r="CF18" s="60">
        <f t="shared" si="41"/>
        <v>11635.483118082941</v>
      </c>
      <c r="CG18" s="5">
        <f t="shared" ref="CG18:CG27" si="43">CG17</f>
        <v>46113</v>
      </c>
      <c r="CH18" s="5">
        <f t="shared" si="42"/>
        <v>42826</v>
      </c>
      <c r="CJ18" s="7"/>
      <c r="CK18" s="7"/>
      <c r="CL18" s="217"/>
      <c r="CM18" s="218"/>
      <c r="CN18" s="218"/>
      <c r="CO18" s="218"/>
      <c r="CP18" s="218"/>
      <c r="CQ18" s="28"/>
      <c r="CR18" s="28"/>
      <c r="CS18" s="28"/>
      <c r="CT18" s="28"/>
      <c r="CU18" s="28"/>
      <c r="CV18" s="28"/>
      <c r="CW18" s="28"/>
      <c r="CX18" s="28"/>
      <c r="CY18" s="28"/>
      <c r="CZ18" s="28"/>
      <c r="DA18" s="28"/>
      <c r="DB18" s="28"/>
      <c r="DC18" s="28"/>
      <c r="DD18" s="28"/>
      <c r="DE18" s="28"/>
      <c r="DF18" s="28"/>
      <c r="DG18" s="28"/>
      <c r="DH18" s="28"/>
      <c r="DI18" s="28"/>
    </row>
    <row r="19" spans="1:114" ht="18" customHeight="1" thickBot="1">
      <c r="A19" s="126" t="s">
        <v>97</v>
      </c>
      <c r="C19" s="157"/>
      <c r="D19" s="153">
        <f>Sheet1!AV12</f>
        <v>44286</v>
      </c>
      <c r="E19" s="154">
        <f>Sheet1!AT12</f>
        <v>707576.89532954199</v>
      </c>
      <c r="F19" s="155">
        <f>Sheet1!AU12</f>
        <v>54038.09824223863</v>
      </c>
      <c r="G19" s="156">
        <v>0</v>
      </c>
      <c r="H19" s="154">
        <f>Sheet1!AW12</f>
        <v>0</v>
      </c>
      <c r="I19" s="154">
        <f>Sheet1!AX12</f>
        <v>707576.89532954199</v>
      </c>
      <c r="L19" s="28"/>
      <c r="AI19" s="5">
        <f t="shared" si="2"/>
        <v>44286</v>
      </c>
      <c r="AJ19" s="30">
        <f t="shared" si="3"/>
        <v>13834.600261537551</v>
      </c>
      <c r="AK19" s="4">
        <f t="shared" si="4"/>
        <v>8.75</v>
      </c>
      <c r="AL19" s="30">
        <f t="shared" si="5"/>
        <v>1250.8303813714683</v>
      </c>
      <c r="AM19" s="30">
        <f t="shared" si="6"/>
        <v>15085.430642909019</v>
      </c>
      <c r="AN19" s="4">
        <f t="shared" si="7"/>
        <v>0</v>
      </c>
      <c r="AO19" s="30">
        <f t="shared" si="8"/>
        <v>0</v>
      </c>
      <c r="AP19" s="30">
        <f t="shared" si="9"/>
        <v>15085.430642909019</v>
      </c>
      <c r="AR19" s="5">
        <f t="shared" si="20"/>
        <v>46113</v>
      </c>
      <c r="AS19" s="46">
        <f t="shared" si="17"/>
        <v>44287</v>
      </c>
      <c r="AT19" s="6" t="str">
        <f t="shared" si="10"/>
        <v/>
      </c>
      <c r="BB19" s="47">
        <f t="shared" si="18"/>
        <v>43922</v>
      </c>
      <c r="BC19" s="48">
        <f t="shared" si="11"/>
        <v>44286</v>
      </c>
      <c r="BD19" s="49">
        <f t="shared" si="19"/>
        <v>13834.600261537551</v>
      </c>
      <c r="BE19" s="50">
        <f t="shared" si="21"/>
        <v>8.75</v>
      </c>
      <c r="BF19" s="51">
        <f t="shared" si="12"/>
        <v>1250.8303813714683</v>
      </c>
      <c r="BG19" s="51">
        <f t="shared" si="13"/>
        <v>15085.430642909019</v>
      </c>
      <c r="BH19" s="52">
        <f t="shared" si="14"/>
        <v>0</v>
      </c>
      <c r="BI19" s="53">
        <f t="shared" si="15"/>
        <v>0</v>
      </c>
      <c r="BJ19" s="51">
        <f t="shared" si="16"/>
        <v>15085.430642909019</v>
      </c>
      <c r="BM19" s="56">
        <f t="shared" si="22"/>
        <v>8.75</v>
      </c>
      <c r="BN19" s="56">
        <f t="shared" si="23"/>
        <v>1.0218750000000001</v>
      </c>
      <c r="BO19" s="56">
        <f t="shared" si="24"/>
        <v>1.0904131928443912</v>
      </c>
      <c r="BP19" s="56">
        <f t="shared" si="25"/>
        <v>2.7397260273972603E-3</v>
      </c>
      <c r="BQ19" s="56">
        <f t="shared" si="26"/>
        <v>1.0002371697652723</v>
      </c>
      <c r="BR19" s="67">
        <f t="shared" si="27"/>
        <v>11635.483118082941</v>
      </c>
      <c r="BS19" s="68">
        <f t="shared" si="28"/>
        <v>43191</v>
      </c>
      <c r="BT19" s="68">
        <f t="shared" si="29"/>
        <v>43556</v>
      </c>
      <c r="BU19" s="68">
        <f t="shared" si="30"/>
        <v>365</v>
      </c>
      <c r="BV19" s="56">
        <f t="shared" si="31"/>
        <v>1.0904131928443872</v>
      </c>
      <c r="BW19" s="67">
        <f t="shared" si="32"/>
        <v>12687.484297075785</v>
      </c>
      <c r="BX19" s="56">
        <f t="shared" si="33"/>
        <v>12</v>
      </c>
      <c r="BY19" s="68">
        <f t="shared" si="34"/>
        <v>43556</v>
      </c>
      <c r="BZ19" s="56">
        <f t="shared" si="35"/>
        <v>1.0072391351333749</v>
      </c>
      <c r="CA19" s="56">
        <f t="shared" si="36"/>
        <v>1.0904131928443919</v>
      </c>
      <c r="CB19" s="67">
        <f t="shared" si="37"/>
        <v>12687.48429707584</v>
      </c>
      <c r="CC19" s="68">
        <f t="shared" si="38"/>
        <v>0</v>
      </c>
      <c r="CD19" s="56">
        <f t="shared" si="39"/>
        <v>1.0002371697652723</v>
      </c>
      <c r="CE19" s="56">
        <f t="shared" si="40"/>
        <v>1</v>
      </c>
      <c r="CF19" s="67">
        <f t="shared" si="41"/>
        <v>12687.48429707584</v>
      </c>
      <c r="CG19" s="5">
        <f t="shared" si="43"/>
        <v>46113</v>
      </c>
      <c r="CH19" s="5">
        <f t="shared" si="42"/>
        <v>43191</v>
      </c>
      <c r="CJ19" s="7"/>
      <c r="CK19" s="7"/>
      <c r="CL19" s="120"/>
      <c r="CM19" s="120"/>
      <c r="CN19" s="120"/>
      <c r="CO19" s="120"/>
      <c r="CP19" s="120"/>
      <c r="CQ19" s="28"/>
      <c r="CR19" s="28"/>
      <c r="CS19" s="28"/>
      <c r="CT19" s="28"/>
      <c r="CU19" s="28"/>
      <c r="CV19" s="28"/>
      <c r="CW19" s="28"/>
      <c r="CX19" s="28"/>
      <c r="CY19" s="28"/>
      <c r="CZ19" s="28"/>
      <c r="DA19" s="28"/>
      <c r="DB19" s="28"/>
      <c r="DC19" s="28"/>
      <c r="DD19" s="28"/>
      <c r="DE19" s="28"/>
      <c r="DF19" s="28"/>
      <c r="DG19" s="28"/>
      <c r="DH19" s="28"/>
      <c r="DI19" s="28"/>
    </row>
    <row r="20" spans="1:114" ht="18" customHeight="1">
      <c r="A20" s="20" t="s">
        <v>46</v>
      </c>
      <c r="C20" s="157"/>
      <c r="D20" s="153">
        <f>Sheet1!AV13</f>
        <v>44651</v>
      </c>
      <c r="E20" s="154">
        <f>Sheet1!AT13</f>
        <v>897350.3337104274</v>
      </c>
      <c r="F20" s="155">
        <f>Sheet1!AU13</f>
        <v>69773.438380885404</v>
      </c>
      <c r="G20" s="156">
        <v>0</v>
      </c>
      <c r="H20" s="154">
        <f>Sheet1!AW13</f>
        <v>0</v>
      </c>
      <c r="I20" s="154">
        <f>Sheet1!AX13</f>
        <v>897350.3337104274</v>
      </c>
      <c r="L20" s="28"/>
      <c r="AI20" s="5">
        <f t="shared" si="2"/>
        <v>44651</v>
      </c>
      <c r="AJ20" s="30">
        <f t="shared" si="3"/>
        <v>15085.430642909019</v>
      </c>
      <c r="AK20" s="4">
        <f t="shared" si="4"/>
        <v>8.75</v>
      </c>
      <c r="AL20" s="30">
        <f t="shared" si="5"/>
        <v>1363.9219498580333</v>
      </c>
      <c r="AM20" s="30">
        <f t="shared" si="6"/>
        <v>16449.352592767053</v>
      </c>
      <c r="AN20" s="4">
        <f t="shared" si="7"/>
        <v>0</v>
      </c>
      <c r="AO20" s="30">
        <f t="shared" si="8"/>
        <v>0</v>
      </c>
      <c r="AP20" s="30">
        <f t="shared" si="9"/>
        <v>16449.352592767053</v>
      </c>
      <c r="AR20" s="5">
        <f t="shared" si="20"/>
        <v>46113</v>
      </c>
      <c r="AS20" s="46">
        <f t="shared" si="17"/>
        <v>44652</v>
      </c>
      <c r="AT20" s="4" t="str">
        <f t="shared" si="10"/>
        <v/>
      </c>
      <c r="BB20" s="47">
        <f t="shared" si="18"/>
        <v>44287</v>
      </c>
      <c r="BC20" s="48">
        <f t="shared" si="11"/>
        <v>44651</v>
      </c>
      <c r="BD20" s="49">
        <f t="shared" si="19"/>
        <v>15085.430642909019</v>
      </c>
      <c r="BE20" s="50">
        <f t="shared" si="21"/>
        <v>8.75</v>
      </c>
      <c r="BF20" s="51">
        <f t="shared" si="12"/>
        <v>1363.9219498580333</v>
      </c>
      <c r="BG20" s="51">
        <f t="shared" si="13"/>
        <v>16449.352592767053</v>
      </c>
      <c r="BH20" s="52">
        <f t="shared" si="14"/>
        <v>0</v>
      </c>
      <c r="BI20" s="53">
        <f t="shared" si="15"/>
        <v>0</v>
      </c>
      <c r="BJ20" s="51">
        <f t="shared" si="16"/>
        <v>16449.352592767053</v>
      </c>
      <c r="BM20" s="28">
        <f t="shared" si="22"/>
        <v>8.75</v>
      </c>
      <c r="BN20" s="28">
        <f t="shared" si="23"/>
        <v>1.0218750000000001</v>
      </c>
      <c r="BO20" s="28">
        <f t="shared" si="24"/>
        <v>1.0904131928443912</v>
      </c>
      <c r="BP20" s="28">
        <f t="shared" si="25"/>
        <v>2.7397260273972603E-3</v>
      </c>
      <c r="BQ20" s="28">
        <f t="shared" si="26"/>
        <v>1.0002371697652723</v>
      </c>
      <c r="BR20" s="60">
        <f t="shared" si="27"/>
        <v>12687.48429707584</v>
      </c>
      <c r="BS20" s="61">
        <f t="shared" si="28"/>
        <v>43556</v>
      </c>
      <c r="BT20" s="61">
        <f t="shared" si="29"/>
        <v>43922</v>
      </c>
      <c r="BU20" s="61">
        <f t="shared" si="30"/>
        <v>366</v>
      </c>
      <c r="BV20" s="28">
        <f t="shared" si="31"/>
        <v>1.0906718058853837</v>
      </c>
      <c r="BW20" s="60">
        <f t="shared" si="32"/>
        <v>13837.881410434155</v>
      </c>
      <c r="BX20" s="28">
        <f t="shared" si="33"/>
        <v>12</v>
      </c>
      <c r="BY20" s="61">
        <f t="shared" si="34"/>
        <v>43922</v>
      </c>
      <c r="BZ20" s="28">
        <f t="shared" si="35"/>
        <v>1.0072391351333749</v>
      </c>
      <c r="CA20" s="28">
        <f t="shared" si="36"/>
        <v>1.0904131928443919</v>
      </c>
      <c r="CB20" s="60">
        <f t="shared" si="37"/>
        <v>13834.600261537551</v>
      </c>
      <c r="CC20" s="61">
        <f t="shared" si="38"/>
        <v>0</v>
      </c>
      <c r="CD20" s="28">
        <f t="shared" si="39"/>
        <v>1.0002371697652723</v>
      </c>
      <c r="CE20" s="28">
        <f t="shared" si="40"/>
        <v>1</v>
      </c>
      <c r="CF20" s="60">
        <f t="shared" si="41"/>
        <v>13834.600261537551</v>
      </c>
      <c r="CG20" s="5">
        <f t="shared" si="43"/>
        <v>46113</v>
      </c>
      <c r="CH20" s="5">
        <f t="shared" si="42"/>
        <v>43556</v>
      </c>
      <c r="CJ20" s="7"/>
      <c r="CK20" s="7"/>
      <c r="CL20" s="120"/>
      <c r="CM20" s="120"/>
      <c r="CN20" s="120"/>
      <c r="CO20" s="120"/>
      <c r="CP20" s="120"/>
      <c r="CQ20" s="28"/>
      <c r="CR20" s="28"/>
      <c r="CS20" s="28"/>
      <c r="CT20" s="56"/>
      <c r="CU20" s="56"/>
      <c r="CV20" s="56"/>
      <c r="CW20" s="56"/>
      <c r="CX20" s="56"/>
      <c r="CY20" s="56"/>
      <c r="CZ20" s="56"/>
      <c r="DA20" s="56"/>
      <c r="DB20" s="56"/>
      <c r="DC20" s="56"/>
      <c r="DD20" s="56"/>
      <c r="DE20" s="56"/>
      <c r="DF20" s="56"/>
      <c r="DG20" s="56"/>
      <c r="DH20" s="56"/>
      <c r="DI20" s="56"/>
      <c r="DJ20" s="16"/>
    </row>
    <row r="21" spans="1:114" ht="18" customHeight="1">
      <c r="A21" s="166" t="s">
        <v>47</v>
      </c>
      <c r="B21" s="167"/>
      <c r="C21" s="182"/>
      <c r="D21" s="153">
        <f>Sheet1!AV14</f>
        <v>45016</v>
      </c>
      <c r="E21" s="154">
        <f>Sheet1!AT14</f>
        <v>1104281.7945723871</v>
      </c>
      <c r="F21" s="155">
        <f>Sheet1!AU14</f>
        <v>86931.460861959727</v>
      </c>
      <c r="G21" s="156">
        <v>0</v>
      </c>
      <c r="H21" s="154">
        <f>Sheet1!AW14</f>
        <v>0</v>
      </c>
      <c r="I21" s="154">
        <f>Sheet1!AX14</f>
        <v>1104281.7945723871</v>
      </c>
      <c r="L21" s="28"/>
      <c r="AI21" s="5">
        <f t="shared" si="2"/>
        <v>45016</v>
      </c>
      <c r="AJ21" s="30">
        <f t="shared" si="3"/>
        <v>16449.352592767053</v>
      </c>
      <c r="AK21" s="4">
        <f t="shared" si="4"/>
        <v>8.75</v>
      </c>
      <c r="AL21" s="30">
        <f t="shared" si="5"/>
        <v>1487.2384881352446</v>
      </c>
      <c r="AM21" s="30">
        <f t="shared" si="6"/>
        <v>17936.591080902297</v>
      </c>
      <c r="AN21" s="4">
        <f t="shared" si="7"/>
        <v>0</v>
      </c>
      <c r="AO21" s="30">
        <f t="shared" si="8"/>
        <v>0</v>
      </c>
      <c r="AP21" s="30">
        <f t="shared" si="9"/>
        <v>17936.591080902297</v>
      </c>
      <c r="AR21" s="5">
        <f t="shared" si="20"/>
        <v>46113</v>
      </c>
      <c r="AS21" s="46">
        <f t="shared" si="17"/>
        <v>45017</v>
      </c>
      <c r="AT21" s="4" t="str">
        <f t="shared" si="10"/>
        <v/>
      </c>
      <c r="BB21" s="47">
        <f t="shared" si="18"/>
        <v>44652</v>
      </c>
      <c r="BC21" s="48">
        <f t="shared" si="11"/>
        <v>45016</v>
      </c>
      <c r="BD21" s="49">
        <f t="shared" si="19"/>
        <v>16449.352592767053</v>
      </c>
      <c r="BE21" s="50">
        <f t="shared" si="21"/>
        <v>8.75</v>
      </c>
      <c r="BF21" s="51">
        <f t="shared" si="12"/>
        <v>1487.2384881352446</v>
      </c>
      <c r="BG21" s="51">
        <f t="shared" si="13"/>
        <v>17936.591080902297</v>
      </c>
      <c r="BH21" s="52">
        <f t="shared" si="14"/>
        <v>0</v>
      </c>
      <c r="BI21" s="53">
        <f t="shared" si="15"/>
        <v>0</v>
      </c>
      <c r="BJ21" s="51">
        <f t="shared" si="16"/>
        <v>17936.591080902297</v>
      </c>
      <c r="BM21" s="28">
        <f t="shared" si="22"/>
        <v>8.75</v>
      </c>
      <c r="BN21" s="28">
        <f t="shared" si="23"/>
        <v>1.0218750000000001</v>
      </c>
      <c r="BO21" s="28">
        <f t="shared" si="24"/>
        <v>1.0904131928443912</v>
      </c>
      <c r="BP21" s="28">
        <f t="shared" si="25"/>
        <v>2.7397260273972603E-3</v>
      </c>
      <c r="BQ21" s="28">
        <f t="shared" si="26"/>
        <v>1.0002371697652723</v>
      </c>
      <c r="BR21" s="60">
        <f t="shared" si="27"/>
        <v>13834.600261537551</v>
      </c>
      <c r="BS21" s="61">
        <f t="shared" si="28"/>
        <v>43922</v>
      </c>
      <c r="BT21" s="61">
        <f t="shared" si="29"/>
        <v>44287</v>
      </c>
      <c r="BU21" s="61">
        <f t="shared" si="30"/>
        <v>365</v>
      </c>
      <c r="BV21" s="28">
        <f t="shared" si="31"/>
        <v>1.0904131928443872</v>
      </c>
      <c r="BW21" s="60">
        <f t="shared" si="32"/>
        <v>15085.430642908956</v>
      </c>
      <c r="BX21" s="28">
        <f t="shared" si="33"/>
        <v>12</v>
      </c>
      <c r="BY21" s="61">
        <f t="shared" si="34"/>
        <v>44287</v>
      </c>
      <c r="BZ21" s="28">
        <f t="shared" si="35"/>
        <v>1.0072391351333749</v>
      </c>
      <c r="CA21" s="28">
        <f t="shared" si="36"/>
        <v>1.0904131928443919</v>
      </c>
      <c r="CB21" s="60">
        <f t="shared" si="37"/>
        <v>15085.430642909019</v>
      </c>
      <c r="CC21" s="61">
        <f t="shared" si="38"/>
        <v>0</v>
      </c>
      <c r="CD21" s="28">
        <f t="shared" si="39"/>
        <v>1.0002371697652723</v>
      </c>
      <c r="CE21" s="28">
        <f t="shared" si="40"/>
        <v>1</v>
      </c>
      <c r="CF21" s="60">
        <f t="shared" si="41"/>
        <v>15085.430642909019</v>
      </c>
      <c r="CG21" s="5">
        <f t="shared" si="43"/>
        <v>46113</v>
      </c>
      <c r="CH21" s="5">
        <f t="shared" si="42"/>
        <v>43922</v>
      </c>
      <c r="CJ21" s="69"/>
      <c r="CK21" s="70"/>
      <c r="CL21" s="71"/>
      <c r="CM21" s="71"/>
      <c r="CN21" s="71"/>
      <c r="CO21" s="71"/>
      <c r="CP21" s="71"/>
      <c r="CQ21" s="11"/>
      <c r="CR21" s="11"/>
      <c r="CS21" s="72"/>
      <c r="CT21" s="56"/>
      <c r="CU21" s="56"/>
      <c r="CV21" s="56"/>
      <c r="CW21" s="56"/>
      <c r="CX21" s="56"/>
      <c r="CY21" s="56"/>
      <c r="CZ21" s="56"/>
      <c r="DA21" s="56"/>
      <c r="DB21" s="56"/>
      <c r="DC21" s="56"/>
      <c r="DD21" s="56"/>
      <c r="DE21" s="56"/>
      <c r="DF21" s="56"/>
      <c r="DG21" s="56"/>
      <c r="DH21" s="56"/>
      <c r="DI21" s="56"/>
      <c r="DJ21" s="16"/>
    </row>
    <row r="22" spans="1:114" ht="18" customHeight="1">
      <c r="A22" s="168" t="s">
        <v>48</v>
      </c>
      <c r="B22" s="169"/>
      <c r="C22" s="182"/>
      <c r="D22" s="153">
        <f>Sheet1!AV15</f>
        <v>45382</v>
      </c>
      <c r="E22" s="154">
        <f>Sheet1!AT15</f>
        <v>1329922.5895108311</v>
      </c>
      <c r="F22" s="155">
        <f>Sheet1!AU15</f>
        <v>105640.79493844393</v>
      </c>
      <c r="G22" s="156">
        <v>0</v>
      </c>
      <c r="H22" s="154">
        <f>Sheet1!AW15</f>
        <v>0</v>
      </c>
      <c r="I22" s="154">
        <f>Sheet1!AX15</f>
        <v>1329922.5895108311</v>
      </c>
      <c r="L22" s="73" t="s">
        <v>49</v>
      </c>
      <c r="AI22" s="5">
        <f t="shared" si="2"/>
        <v>45382</v>
      </c>
      <c r="AJ22" s="30">
        <f t="shared" si="3"/>
        <v>17936.591080902297</v>
      </c>
      <c r="AK22" s="4">
        <f t="shared" si="4"/>
        <v>8.75</v>
      </c>
      <c r="AL22" s="30">
        <f t="shared" si="5"/>
        <v>1621.7044683686181</v>
      </c>
      <c r="AM22" s="30">
        <f t="shared" si="6"/>
        <v>19558.295549270915</v>
      </c>
      <c r="AN22" s="4">
        <f t="shared" si="7"/>
        <v>0</v>
      </c>
      <c r="AO22" s="30">
        <f t="shared" si="8"/>
        <v>0</v>
      </c>
      <c r="AP22" s="30">
        <f t="shared" si="9"/>
        <v>19558.295549270915</v>
      </c>
      <c r="AR22" s="5">
        <f t="shared" si="20"/>
        <v>46113</v>
      </c>
      <c r="AS22" s="46">
        <f>AL10</f>
        <v>45383</v>
      </c>
      <c r="AT22" s="4" t="str">
        <f t="shared" si="10"/>
        <v/>
      </c>
      <c r="BB22" s="47">
        <f t="shared" si="18"/>
        <v>45017</v>
      </c>
      <c r="BC22" s="48">
        <f t="shared" si="11"/>
        <v>45382</v>
      </c>
      <c r="BD22" s="49">
        <f t="shared" si="19"/>
        <v>17936.591080902297</v>
      </c>
      <c r="BE22" s="50">
        <f t="shared" si="21"/>
        <v>8.75</v>
      </c>
      <c r="BF22" s="51">
        <f t="shared" si="12"/>
        <v>1621.7044683686181</v>
      </c>
      <c r="BG22" s="51">
        <f t="shared" si="13"/>
        <v>19558.295549270915</v>
      </c>
      <c r="BH22" s="52">
        <f t="shared" si="14"/>
        <v>0</v>
      </c>
      <c r="BI22" s="53">
        <f t="shared" si="15"/>
        <v>0</v>
      </c>
      <c r="BJ22" s="51">
        <f t="shared" si="16"/>
        <v>19558.295549270915</v>
      </c>
      <c r="BM22" s="28">
        <f t="shared" si="22"/>
        <v>8.75</v>
      </c>
      <c r="BN22" s="28">
        <f t="shared" si="23"/>
        <v>1.0218750000000001</v>
      </c>
      <c r="BO22" s="28">
        <f t="shared" si="24"/>
        <v>1.0904131928443912</v>
      </c>
      <c r="BP22" s="28">
        <f t="shared" si="25"/>
        <v>2.7397260273972603E-3</v>
      </c>
      <c r="BQ22" s="28">
        <f t="shared" si="26"/>
        <v>1.0002371697652723</v>
      </c>
      <c r="BR22" s="60">
        <f t="shared" si="27"/>
        <v>15085.430642909019</v>
      </c>
      <c r="BS22" s="61">
        <f t="shared" si="28"/>
        <v>44287</v>
      </c>
      <c r="BT22" s="61">
        <f t="shared" si="29"/>
        <v>44652</v>
      </c>
      <c r="BU22" s="61">
        <f t="shared" si="30"/>
        <v>365</v>
      </c>
      <c r="BV22" s="28">
        <f t="shared" si="31"/>
        <v>1.0904131928443872</v>
      </c>
      <c r="BW22" s="60">
        <f t="shared" si="32"/>
        <v>16449.35259276698</v>
      </c>
      <c r="BX22" s="28">
        <f t="shared" si="33"/>
        <v>12</v>
      </c>
      <c r="BY22" s="61">
        <f t="shared" si="34"/>
        <v>44652</v>
      </c>
      <c r="BZ22" s="28">
        <f t="shared" si="35"/>
        <v>1.0072391351333749</v>
      </c>
      <c r="CA22" s="28">
        <f t="shared" si="36"/>
        <v>1.0904131928443919</v>
      </c>
      <c r="CB22" s="60">
        <f t="shared" si="37"/>
        <v>16449.352592767053</v>
      </c>
      <c r="CC22" s="61">
        <f t="shared" si="38"/>
        <v>0</v>
      </c>
      <c r="CD22" s="28">
        <f t="shared" si="39"/>
        <v>1.0002371697652723</v>
      </c>
      <c r="CE22" s="28">
        <f t="shared" si="40"/>
        <v>1</v>
      </c>
      <c r="CF22" s="60">
        <f t="shared" si="41"/>
        <v>16449.352592767053</v>
      </c>
      <c r="CG22" s="5">
        <f t="shared" si="43"/>
        <v>46113</v>
      </c>
      <c r="CH22" s="5">
        <f t="shared" si="42"/>
        <v>44287</v>
      </c>
      <c r="CJ22" s="74" t="s">
        <v>50</v>
      </c>
      <c r="CK22" s="75"/>
      <c r="CL22" s="219">
        <f>E9</f>
        <v>46204</v>
      </c>
      <c r="CM22" s="220"/>
      <c r="CN22" s="220"/>
      <c r="CO22" s="220"/>
      <c r="CP22" s="220"/>
      <c r="CQ22" s="16"/>
      <c r="CR22" s="16"/>
      <c r="CS22" s="76" t="s">
        <v>51</v>
      </c>
      <c r="CT22" s="56"/>
      <c r="CU22" s="56"/>
      <c r="CV22" s="56"/>
      <c r="CW22" s="56"/>
      <c r="CX22" s="56"/>
      <c r="CY22" s="56"/>
      <c r="CZ22" s="56"/>
      <c r="DA22" s="56"/>
      <c r="DB22" s="56"/>
      <c r="DC22" s="56"/>
      <c r="DD22" s="56"/>
      <c r="DE22" s="56"/>
      <c r="DF22" s="56"/>
      <c r="DG22" s="56"/>
      <c r="DH22" s="56"/>
      <c r="DI22" s="56"/>
      <c r="DJ22" s="16"/>
    </row>
    <row r="23" spans="1:114" ht="18" customHeight="1">
      <c r="A23" s="168" t="s">
        <v>52</v>
      </c>
      <c r="B23" s="169"/>
      <c r="C23" s="182"/>
      <c r="D23" s="153">
        <f>Sheet1!AV16</f>
        <v>45747</v>
      </c>
      <c r="E23" s="154">
        <f>Sheet1!AT16</f>
        <v>1575964.2891556062</v>
      </c>
      <c r="F23" s="155">
        <f>Sheet1!AU16</f>
        <v>126041.69964477513</v>
      </c>
      <c r="G23" s="156">
        <v>0</v>
      </c>
      <c r="H23" s="154">
        <f>Sheet1!AW16</f>
        <v>0</v>
      </c>
      <c r="I23" s="154">
        <f>Sheet1!AX16</f>
        <v>1575964.2891556062</v>
      </c>
      <c r="L23" s="77" t="s">
        <v>53</v>
      </c>
      <c r="AI23" s="5">
        <f t="shared" si="2"/>
        <v>45747</v>
      </c>
      <c r="AJ23" s="30">
        <f t="shared" si="3"/>
        <v>19558.295549270915</v>
      </c>
      <c r="AK23" s="4">
        <f t="shared" si="4"/>
        <v>8.75</v>
      </c>
      <c r="AL23" s="30">
        <f t="shared" si="5"/>
        <v>1768.3279472038412</v>
      </c>
      <c r="AM23" s="30">
        <f t="shared" si="6"/>
        <v>21326.623496474756</v>
      </c>
      <c r="AN23" s="4">
        <f t="shared" si="7"/>
        <v>0</v>
      </c>
      <c r="AO23" s="30">
        <f t="shared" si="8"/>
        <v>0</v>
      </c>
      <c r="AP23" s="30">
        <f t="shared" si="9"/>
        <v>21326.623496474756</v>
      </c>
      <c r="AR23" s="5">
        <f t="shared" si="20"/>
        <v>46113</v>
      </c>
      <c r="AS23" s="46">
        <f>AL11</f>
        <v>45748</v>
      </c>
      <c r="AT23" s="4" t="str">
        <f t="shared" si="10"/>
        <v/>
      </c>
      <c r="BB23" s="47">
        <f t="shared" si="18"/>
        <v>45383</v>
      </c>
      <c r="BC23" s="48">
        <f t="shared" si="11"/>
        <v>45747</v>
      </c>
      <c r="BD23" s="49">
        <f t="shared" si="19"/>
        <v>19558.295549270915</v>
      </c>
      <c r="BE23" s="50">
        <f t="shared" si="21"/>
        <v>8.75</v>
      </c>
      <c r="BF23" s="51">
        <f t="shared" si="12"/>
        <v>1768.3279472038412</v>
      </c>
      <c r="BG23" s="51">
        <f t="shared" si="13"/>
        <v>21326.623496474756</v>
      </c>
      <c r="BH23" s="52">
        <f t="shared" si="14"/>
        <v>0</v>
      </c>
      <c r="BI23" s="53">
        <f t="shared" si="15"/>
        <v>0</v>
      </c>
      <c r="BJ23" s="51">
        <f t="shared" si="16"/>
        <v>21326.623496474756</v>
      </c>
      <c r="BM23" s="28">
        <f t="shared" si="22"/>
        <v>8.75</v>
      </c>
      <c r="BN23" s="28">
        <f t="shared" si="23"/>
        <v>1.0218750000000001</v>
      </c>
      <c r="BO23" s="28">
        <f t="shared" si="24"/>
        <v>1.0904131928443912</v>
      </c>
      <c r="BP23" s="28">
        <f t="shared" si="25"/>
        <v>2.7397260273972603E-3</v>
      </c>
      <c r="BQ23" s="28">
        <f t="shared" si="26"/>
        <v>1.0002371697652723</v>
      </c>
      <c r="BR23" s="60">
        <f t="shared" si="27"/>
        <v>16449.352592767053</v>
      </c>
      <c r="BS23" s="61">
        <f t="shared" si="28"/>
        <v>44652</v>
      </c>
      <c r="BT23" s="61">
        <f t="shared" si="29"/>
        <v>45017</v>
      </c>
      <c r="BU23" s="61">
        <f t="shared" si="30"/>
        <v>365</v>
      </c>
      <c r="BV23" s="28">
        <f t="shared" si="31"/>
        <v>1.0904131928443872</v>
      </c>
      <c r="BW23" s="60">
        <f t="shared" si="32"/>
        <v>17936.591080902221</v>
      </c>
      <c r="BX23" s="28">
        <f t="shared" si="33"/>
        <v>12</v>
      </c>
      <c r="BY23" s="61">
        <f t="shared" si="34"/>
        <v>45017</v>
      </c>
      <c r="BZ23" s="28">
        <f t="shared" si="35"/>
        <v>1.0072391351333749</v>
      </c>
      <c r="CA23" s="28">
        <f t="shared" si="36"/>
        <v>1.0904131928443919</v>
      </c>
      <c r="CB23" s="60">
        <f t="shared" si="37"/>
        <v>17936.591080902297</v>
      </c>
      <c r="CC23" s="61">
        <f t="shared" si="38"/>
        <v>0</v>
      </c>
      <c r="CD23" s="28">
        <f t="shared" si="39"/>
        <v>1.0002371697652723</v>
      </c>
      <c r="CE23" s="28">
        <f t="shared" si="40"/>
        <v>1</v>
      </c>
      <c r="CF23" s="60">
        <f t="shared" si="41"/>
        <v>17936.591080902297</v>
      </c>
      <c r="CG23" s="5">
        <f t="shared" si="43"/>
        <v>46113</v>
      </c>
      <c r="CH23" s="5">
        <f t="shared" si="42"/>
        <v>44652</v>
      </c>
      <c r="CJ23" s="78" t="s">
        <v>54</v>
      </c>
      <c r="CK23" s="78" t="s">
        <v>38</v>
      </c>
      <c r="CL23" s="79" t="s">
        <v>55</v>
      </c>
      <c r="CM23" s="79" t="s">
        <v>56</v>
      </c>
      <c r="CN23" s="79" t="s">
        <v>29</v>
      </c>
      <c r="CO23" s="79" t="s">
        <v>57</v>
      </c>
      <c r="CP23" s="80"/>
      <c r="CQ23" s="81" t="s">
        <v>58</v>
      </c>
      <c r="CR23" s="81" t="s">
        <v>59</v>
      </c>
      <c r="CS23" s="82" t="s">
        <v>57</v>
      </c>
      <c r="CT23" s="56"/>
      <c r="CU23" s="56"/>
      <c r="CV23" s="56"/>
      <c r="CW23" s="56"/>
      <c r="CX23" s="56"/>
      <c r="CY23" s="56"/>
      <c r="CZ23" s="56"/>
      <c r="DA23" s="56"/>
      <c r="DB23" s="56"/>
      <c r="DC23" s="56"/>
      <c r="DD23" s="56"/>
      <c r="DE23" s="56"/>
      <c r="DF23" s="56"/>
      <c r="DG23" s="56"/>
      <c r="DH23" s="56"/>
      <c r="DI23" s="56"/>
    </row>
    <row r="24" spans="1:114" ht="18" customHeight="1">
      <c r="A24" s="168" t="s">
        <v>60</v>
      </c>
      <c r="B24" s="169"/>
      <c r="C24" s="182"/>
      <c r="D24" s="153">
        <f>Sheet1!AV17</f>
        <v>46112</v>
      </c>
      <c r="E24" s="154">
        <f>Sheet1!AT17</f>
        <v>1844251.4044381264</v>
      </c>
      <c r="F24" s="155">
        <f>Sheet1!AU17</f>
        <v>148287.11528252019</v>
      </c>
      <c r="G24" s="156">
        <v>0</v>
      </c>
      <c r="H24" s="154">
        <f>Sheet1!AW17</f>
        <v>0</v>
      </c>
      <c r="I24" s="154">
        <f>Sheet1!AX17</f>
        <v>1844251.4044381264</v>
      </c>
      <c r="L24" s="28"/>
      <c r="AI24" s="5">
        <f t="shared" si="2"/>
        <v>46112</v>
      </c>
      <c r="AJ24" s="30">
        <f t="shared" si="3"/>
        <v>21326.623496474756</v>
      </c>
      <c r="AK24" s="4">
        <f t="shared" si="4"/>
        <v>8.75</v>
      </c>
      <c r="AL24" s="30">
        <f t="shared" si="5"/>
        <v>1928.2081229065116</v>
      </c>
      <c r="AM24" s="30">
        <f t="shared" si="6"/>
        <v>23254.831619381268</v>
      </c>
      <c r="AN24" s="4">
        <f t="shared" si="7"/>
        <v>0</v>
      </c>
      <c r="AO24" s="30">
        <f t="shared" si="8"/>
        <v>0</v>
      </c>
      <c r="AP24" s="30">
        <f t="shared" si="9"/>
        <v>23254.831619381268</v>
      </c>
      <c r="AR24" s="5">
        <f t="shared" si="20"/>
        <v>46113</v>
      </c>
      <c r="AS24" s="46">
        <f>AL12</f>
        <v>46113</v>
      </c>
      <c r="AT24" s="4" t="str">
        <f t="shared" si="10"/>
        <v/>
      </c>
      <c r="BB24" s="47">
        <f t="shared" si="18"/>
        <v>45748</v>
      </c>
      <c r="BC24" s="48">
        <f t="shared" si="11"/>
        <v>46112</v>
      </c>
      <c r="BD24" s="49">
        <f t="shared" si="19"/>
        <v>21326.623496474756</v>
      </c>
      <c r="BE24" s="50">
        <f t="shared" si="21"/>
        <v>8.75</v>
      </c>
      <c r="BF24" s="51">
        <f t="shared" si="12"/>
        <v>1928.2081229065116</v>
      </c>
      <c r="BG24" s="51">
        <f t="shared" si="13"/>
        <v>23254.831619381268</v>
      </c>
      <c r="BH24" s="52">
        <f t="shared" si="14"/>
        <v>0</v>
      </c>
      <c r="BI24" s="53">
        <f t="shared" si="15"/>
        <v>0</v>
      </c>
      <c r="BJ24" s="51">
        <f t="shared" si="16"/>
        <v>23254.831619381268</v>
      </c>
      <c r="BM24" s="28">
        <f t="shared" si="22"/>
        <v>8.75</v>
      </c>
      <c r="BN24" s="28">
        <f t="shared" si="23"/>
        <v>1.0218750000000001</v>
      </c>
      <c r="BO24" s="28">
        <f t="shared" si="24"/>
        <v>1.0904131928443912</v>
      </c>
      <c r="BP24" s="28">
        <f t="shared" si="25"/>
        <v>2.7397260273972603E-3</v>
      </c>
      <c r="BQ24" s="28">
        <f t="shared" si="26"/>
        <v>1.0002371697652723</v>
      </c>
      <c r="BR24" s="60">
        <f t="shared" si="27"/>
        <v>17936.591080902297</v>
      </c>
      <c r="BS24" s="61">
        <f t="shared" si="28"/>
        <v>45017</v>
      </c>
      <c r="BT24" s="61">
        <f t="shared" si="29"/>
        <v>45383</v>
      </c>
      <c r="BU24" s="61">
        <f t="shared" si="30"/>
        <v>366</v>
      </c>
      <c r="BV24" s="28">
        <f t="shared" si="31"/>
        <v>1.0906718058853837</v>
      </c>
      <c r="BW24" s="60">
        <f t="shared" si="32"/>
        <v>19562.934185635375</v>
      </c>
      <c r="BX24" s="28">
        <f t="shared" si="33"/>
        <v>12</v>
      </c>
      <c r="BY24" s="61">
        <f t="shared" si="34"/>
        <v>45383</v>
      </c>
      <c r="BZ24" s="28">
        <f t="shared" si="35"/>
        <v>1.0072391351333749</v>
      </c>
      <c r="CA24" s="28">
        <f t="shared" si="36"/>
        <v>1.0904131928443919</v>
      </c>
      <c r="CB24" s="60">
        <f t="shared" si="37"/>
        <v>19558.295549270915</v>
      </c>
      <c r="CC24" s="61">
        <f t="shared" si="38"/>
        <v>0</v>
      </c>
      <c r="CD24" s="28">
        <f t="shared" si="39"/>
        <v>1.0002371697652723</v>
      </c>
      <c r="CE24" s="28">
        <f t="shared" si="40"/>
        <v>1</v>
      </c>
      <c r="CF24" s="60">
        <f t="shared" si="41"/>
        <v>19558.295549270915</v>
      </c>
      <c r="CG24" s="5">
        <f t="shared" si="43"/>
        <v>46113</v>
      </c>
      <c r="CH24" s="5">
        <f t="shared" si="42"/>
        <v>45017</v>
      </c>
      <c r="CJ24" s="83">
        <f>AW8</f>
        <v>46113</v>
      </c>
      <c r="CK24" s="84">
        <f>AT65</f>
        <v>23254.831619381268</v>
      </c>
      <c r="CL24" s="79">
        <f>E7</f>
        <v>8.75</v>
      </c>
      <c r="CM24" s="85">
        <f>CL22</f>
        <v>46204</v>
      </c>
      <c r="CN24" s="86">
        <f>G28</f>
        <v>0</v>
      </c>
      <c r="CO24" s="86">
        <f>H27</f>
        <v>23254.831619381268</v>
      </c>
      <c r="CP24" s="87"/>
      <c r="CQ24" s="88">
        <f>O16</f>
        <v>0</v>
      </c>
      <c r="CR24" s="89">
        <f>ROUNDUP(CN24*CQ24/100,0)</f>
        <v>0</v>
      </c>
      <c r="CS24" s="90">
        <f>CO24-CR24</f>
        <v>23254.831619381268</v>
      </c>
      <c r="CT24" s="56"/>
      <c r="CU24" s="56"/>
      <c r="CV24" s="56"/>
      <c r="CW24" s="56"/>
      <c r="CX24" s="56"/>
      <c r="CY24" s="56"/>
      <c r="CZ24" s="56"/>
      <c r="DA24" s="56"/>
      <c r="DB24" s="56"/>
      <c r="DC24" s="56"/>
      <c r="DD24" s="56"/>
      <c r="DE24" s="56"/>
      <c r="DF24" s="56"/>
      <c r="DG24" s="56"/>
      <c r="DH24" s="56"/>
      <c r="DI24" s="56"/>
      <c r="DJ24" s="18"/>
    </row>
    <row r="25" spans="1:114" ht="18" customHeight="1">
      <c r="A25" s="168" t="s">
        <v>61</v>
      </c>
      <c r="B25" s="169"/>
      <c r="C25" s="182"/>
      <c r="D25" s="153"/>
      <c r="E25" s="154" t="str">
        <f t="shared" ref="E25" si="44">AJ25</f>
        <v/>
      </c>
      <c r="F25" s="154" t="str">
        <f>AL25</f>
        <v/>
      </c>
      <c r="G25" s="216"/>
      <c r="H25" s="154" t="str">
        <f>AO25</f>
        <v/>
      </c>
      <c r="I25" s="154" t="str">
        <f>AP25</f>
        <v/>
      </c>
      <c r="L25" s="28"/>
      <c r="AI25" s="5" t="str">
        <f t="shared" si="2"/>
        <v/>
      </c>
      <c r="AJ25" s="30" t="str">
        <f t="shared" si="3"/>
        <v/>
      </c>
      <c r="AK25" s="4" t="str">
        <f t="shared" si="4"/>
        <v/>
      </c>
      <c r="AL25" s="30" t="str">
        <f t="shared" si="5"/>
        <v/>
      </c>
      <c r="AM25" s="30" t="str">
        <f t="shared" si="6"/>
        <v/>
      </c>
      <c r="AN25" s="4">
        <f t="shared" ref="AN25" si="45">G26</f>
        <v>0</v>
      </c>
      <c r="AO25" s="30" t="str">
        <f t="shared" si="8"/>
        <v/>
      </c>
      <c r="AP25" s="30" t="str">
        <f t="shared" si="9"/>
        <v/>
      </c>
      <c r="AR25" s="5">
        <f t="shared" si="20"/>
        <v>46113</v>
      </c>
      <c r="AS25" s="46">
        <f>AL13</f>
        <v>46478</v>
      </c>
      <c r="AT25" s="4">
        <f t="shared" si="10"/>
        <v>23254.831619381268</v>
      </c>
      <c r="BB25" s="47">
        <f t="shared" si="18"/>
        <v>46113</v>
      </c>
      <c r="BC25" s="48">
        <f t="shared" si="11"/>
        <v>46477</v>
      </c>
      <c r="BD25" s="49">
        <f t="shared" si="19"/>
        <v>23254.831619381268</v>
      </c>
      <c r="BE25" s="50">
        <f t="shared" si="21"/>
        <v>8.75</v>
      </c>
      <c r="BF25" s="51">
        <f t="shared" si="12"/>
        <v>2102.5435757669802</v>
      </c>
      <c r="BG25" s="51">
        <f t="shared" si="13"/>
        <v>25357.375195148248</v>
      </c>
      <c r="BH25" s="52">
        <f t="shared" ref="BH25" si="46">G26</f>
        <v>0</v>
      </c>
      <c r="BI25" s="53">
        <f t="shared" si="15"/>
        <v>0</v>
      </c>
      <c r="BJ25" s="51">
        <f t="shared" si="16"/>
        <v>25357.375195148248</v>
      </c>
      <c r="BM25" s="28">
        <f t="shared" si="22"/>
        <v>8.75</v>
      </c>
      <c r="BN25" s="28">
        <f t="shared" si="23"/>
        <v>1.0218750000000001</v>
      </c>
      <c r="BO25" s="28">
        <f t="shared" si="24"/>
        <v>1.0904131928443912</v>
      </c>
      <c r="BP25" s="28">
        <f t="shared" si="25"/>
        <v>2.7397260273972603E-3</v>
      </c>
      <c r="BQ25" s="28">
        <f t="shared" si="26"/>
        <v>1.0002371697652723</v>
      </c>
      <c r="BR25" s="60">
        <f t="shared" si="27"/>
        <v>19558.295549270915</v>
      </c>
      <c r="BS25" s="61">
        <f t="shared" si="28"/>
        <v>45383</v>
      </c>
      <c r="BT25" s="61">
        <f t="shared" si="29"/>
        <v>45748</v>
      </c>
      <c r="BU25" s="61">
        <f t="shared" si="30"/>
        <v>365</v>
      </c>
      <c r="BV25" s="28">
        <f t="shared" si="31"/>
        <v>1.0904131928443872</v>
      </c>
      <c r="BW25" s="60">
        <f t="shared" si="32"/>
        <v>21326.623496474665</v>
      </c>
      <c r="BX25" s="28">
        <f t="shared" si="33"/>
        <v>12</v>
      </c>
      <c r="BY25" s="61">
        <f t="shared" si="34"/>
        <v>45748</v>
      </c>
      <c r="BZ25" s="28">
        <f t="shared" si="35"/>
        <v>1.0072391351333749</v>
      </c>
      <c r="CA25" s="28">
        <f t="shared" si="36"/>
        <v>1.0904131928443919</v>
      </c>
      <c r="CB25" s="60">
        <f t="shared" si="37"/>
        <v>21326.623496474756</v>
      </c>
      <c r="CC25" s="61">
        <f t="shared" si="38"/>
        <v>0</v>
      </c>
      <c r="CD25" s="28">
        <f t="shared" si="39"/>
        <v>1.0002371697652723</v>
      </c>
      <c r="CE25" s="28">
        <f t="shared" si="40"/>
        <v>1</v>
      </c>
      <c r="CF25" s="60">
        <f t="shared" si="41"/>
        <v>21326.623496474756</v>
      </c>
      <c r="CG25" s="5">
        <f t="shared" si="43"/>
        <v>46113</v>
      </c>
      <c r="CH25" s="5">
        <f t="shared" si="42"/>
        <v>45383</v>
      </c>
    </row>
    <row r="26" spans="1:114" ht="21.75" hidden="1" customHeight="1">
      <c r="A26" s="184"/>
      <c r="B26" s="169"/>
      <c r="C26" s="183">
        <f>Sheet1!AO19</f>
        <v>0</v>
      </c>
      <c r="D26" s="41">
        <f>Sheet1!AR19</f>
        <v>0</v>
      </c>
      <c r="E26" s="91">
        <f>D7</f>
        <v>10000</v>
      </c>
      <c r="F26" s="92">
        <f>E7</f>
        <v>8.75</v>
      </c>
      <c r="G26" s="156"/>
      <c r="H26" s="66">
        <f t="shared" ref="H26:H27" si="47">AF26</f>
        <v>10000</v>
      </c>
      <c r="I26" s="42">
        <v>10</v>
      </c>
      <c r="J26" s="93">
        <f>ROUNDUP(G27*I26/100,0)</f>
        <v>0</v>
      </c>
      <c r="K26" s="66">
        <f t="shared" ref="K26" si="48">H26-J26</f>
        <v>10000</v>
      </c>
      <c r="L26" s="28"/>
      <c r="M26" s="28">
        <f t="shared" ref="M26:M27" si="49">F26</f>
        <v>8.75</v>
      </c>
      <c r="N26" s="28">
        <f t="shared" ref="N26:N27" si="50">(400+M26)/400</f>
        <v>1.0218750000000001</v>
      </c>
      <c r="O26" s="28">
        <f t="shared" ref="O26:O27" si="51">N26^4</f>
        <v>1.0904131928443912</v>
      </c>
      <c r="P26" s="28">
        <f t="shared" ref="P26:BP27" si="52">1/365</f>
        <v>2.7397260273972603E-3</v>
      </c>
      <c r="Q26" s="28">
        <f t="shared" ref="Q26:Q27" si="53">O26^P26</f>
        <v>1.0002371697652723</v>
      </c>
      <c r="R26" s="60">
        <f t="shared" ref="R26:R27" si="54">E26</f>
        <v>10000</v>
      </c>
      <c r="S26" s="61">
        <f t="shared" ref="S26:T27" si="55">C26</f>
        <v>0</v>
      </c>
      <c r="T26" s="61">
        <f t="shared" si="55"/>
        <v>0</v>
      </c>
      <c r="U26" s="61">
        <f t="shared" ref="U26:U27" si="56">T26-S26</f>
        <v>0</v>
      </c>
      <c r="V26" s="28">
        <f t="shared" ref="V26:V27" si="57">Q26^U26</f>
        <v>1</v>
      </c>
      <c r="W26" s="60">
        <f t="shared" ref="W26:W27" si="58">R26*V26</f>
        <v>10000</v>
      </c>
      <c r="X26" s="28">
        <f t="shared" ref="X26:X27" si="59">DATEDIF(S26,T26,"m")</f>
        <v>0</v>
      </c>
      <c r="Y26" s="61">
        <f t="shared" ref="Y26:Y27" si="60">DATE(YEAR(S26),MONTH(S26)+X26,DAY(S26))</f>
        <v>0</v>
      </c>
      <c r="Z26" s="28">
        <f t="shared" ref="Z26:Z27" si="61">O26^0.0833333333333333</f>
        <v>1.0072391351333749</v>
      </c>
      <c r="AA26" s="28">
        <f t="shared" ref="AA26:AA27" si="62">Z26^X26</f>
        <v>1</v>
      </c>
      <c r="AB26" s="60">
        <f t="shared" ref="AB26:AB27" si="63">R26*AA26</f>
        <v>10000</v>
      </c>
      <c r="AC26" s="61">
        <f t="shared" ref="AC26:AC27" si="64">T26-Y26</f>
        <v>0</v>
      </c>
      <c r="AD26" s="28">
        <f t="shared" ref="AD26:AD27" si="65">Q26</f>
        <v>1.0002371697652723</v>
      </c>
      <c r="AE26" s="28">
        <f t="shared" ref="AE26:AE27" si="66">AD26^AC26</f>
        <v>1</v>
      </c>
      <c r="AF26" s="60">
        <f t="shared" ref="AF26:AF27" si="67">AB26*AE26</f>
        <v>10000</v>
      </c>
      <c r="AG26" s="5">
        <f>CG27</f>
        <v>46113</v>
      </c>
      <c r="AH26" s="5">
        <f>IF(C26&gt;=AG26,"",C26)</f>
        <v>0</v>
      </c>
      <c r="AI26" s="5">
        <f>IF(D26&gt;=AG26,"",D26)</f>
        <v>0</v>
      </c>
      <c r="AJ26" s="30">
        <f>IF(C26&gt;=AG26,"",E26)</f>
        <v>10000</v>
      </c>
      <c r="AK26" s="4">
        <f>IF(C26&gt;=AG26,"",F26)</f>
        <v>8.75</v>
      </c>
      <c r="AL26" s="30">
        <f>IF(C26&gt;=AG26,"",G27)</f>
        <v>0</v>
      </c>
      <c r="AM26" s="30">
        <f>IF(C26&gt;=AG26,"",H26)</f>
        <v>10000</v>
      </c>
      <c r="AN26" s="4">
        <f t="shared" ref="AN26:AN27" si="68">I26</f>
        <v>10</v>
      </c>
      <c r="AO26" s="30">
        <f>IF(C26&gt;=AG26,"",J26)</f>
        <v>0</v>
      </c>
      <c r="AP26" s="30">
        <f>IF(C26&gt;=AG26,"",K26)</f>
        <v>10000</v>
      </c>
      <c r="BM26" s="28">
        <f t="shared" si="22"/>
        <v>8.75</v>
      </c>
      <c r="BN26" s="28">
        <f t="shared" si="23"/>
        <v>1.0218750000000001</v>
      </c>
      <c r="BO26" s="28">
        <f t="shared" si="24"/>
        <v>1.0904131928443912</v>
      </c>
      <c r="BP26" s="28">
        <f t="shared" si="52"/>
        <v>2.7397260273972603E-3</v>
      </c>
      <c r="BQ26" s="28">
        <f t="shared" si="26"/>
        <v>1.0002371697652723</v>
      </c>
      <c r="BR26" s="60">
        <f t="shared" si="27"/>
        <v>21326.623496474756</v>
      </c>
      <c r="BS26" s="61">
        <f t="shared" si="28"/>
        <v>45748</v>
      </c>
      <c r="BT26" s="61">
        <f t="shared" si="29"/>
        <v>46113</v>
      </c>
      <c r="BU26" s="61">
        <f t="shared" si="30"/>
        <v>365</v>
      </c>
      <c r="BV26" s="28">
        <f t="shared" si="31"/>
        <v>1.0904131928443872</v>
      </c>
      <c r="BW26" s="60">
        <f t="shared" si="32"/>
        <v>23254.831619381166</v>
      </c>
      <c r="BX26" s="28">
        <f t="shared" si="33"/>
        <v>12</v>
      </c>
      <c r="BY26" s="61">
        <f t="shared" si="34"/>
        <v>46113</v>
      </c>
      <c r="BZ26" s="28">
        <f t="shared" si="35"/>
        <v>1.0072391351333749</v>
      </c>
      <c r="CA26" s="28">
        <f t="shared" si="36"/>
        <v>1.0904131928443919</v>
      </c>
      <c r="CB26" s="60">
        <f t="shared" si="37"/>
        <v>23254.831619381268</v>
      </c>
      <c r="CC26" s="61">
        <f t="shared" si="38"/>
        <v>0</v>
      </c>
      <c r="CD26" s="28">
        <f t="shared" si="39"/>
        <v>1.0002371697652723</v>
      </c>
      <c r="CE26" s="28">
        <f t="shared" si="40"/>
        <v>1</v>
      </c>
      <c r="CF26" s="60">
        <f t="shared" si="41"/>
        <v>23254.831619381268</v>
      </c>
      <c r="CG26" s="5">
        <f t="shared" si="43"/>
        <v>46113</v>
      </c>
      <c r="CH26" s="5">
        <f t="shared" si="42"/>
        <v>45748</v>
      </c>
    </row>
    <row r="27" spans="1:114" ht="21.75" hidden="1" customHeight="1">
      <c r="A27" s="184"/>
      <c r="B27" s="169"/>
      <c r="C27" s="125">
        <f>Sheet1!AO20</f>
        <v>0</v>
      </c>
      <c r="D27" s="41">
        <f>Sheet1!AR20</f>
        <v>0</v>
      </c>
      <c r="E27" s="94">
        <f>CK24</f>
        <v>23254.831619381268</v>
      </c>
      <c r="F27" s="95">
        <f>CL24</f>
        <v>8.75</v>
      </c>
      <c r="G27" s="195">
        <f>H26-E26</f>
        <v>0</v>
      </c>
      <c r="H27" s="55">
        <f t="shared" si="47"/>
        <v>23254.831619381268</v>
      </c>
      <c r="I27" s="42">
        <v>10</v>
      </c>
      <c r="J27" s="96">
        <f>ROUNDUP(G28*I27/100,0)</f>
        <v>0</v>
      </c>
      <c r="K27" s="55">
        <f>H27-F927</f>
        <v>23254.831619381268</v>
      </c>
      <c r="L27" s="28"/>
      <c r="M27" s="28">
        <f t="shared" si="49"/>
        <v>8.75</v>
      </c>
      <c r="N27" s="28">
        <f t="shared" si="50"/>
        <v>1.0218750000000001</v>
      </c>
      <c r="O27" s="28">
        <f t="shared" si="51"/>
        <v>1.0904131928443912</v>
      </c>
      <c r="P27" s="28">
        <f t="shared" si="52"/>
        <v>2.7397260273972603E-3</v>
      </c>
      <c r="Q27" s="28">
        <f t="shared" si="53"/>
        <v>1.0002371697652723</v>
      </c>
      <c r="R27" s="60">
        <f t="shared" si="54"/>
        <v>23254.831619381268</v>
      </c>
      <c r="S27" s="61">
        <f t="shared" si="55"/>
        <v>0</v>
      </c>
      <c r="T27" s="61">
        <f t="shared" si="55"/>
        <v>0</v>
      </c>
      <c r="U27" s="61">
        <f t="shared" si="56"/>
        <v>0</v>
      </c>
      <c r="V27" s="28">
        <f t="shared" si="57"/>
        <v>1</v>
      </c>
      <c r="W27" s="60">
        <f t="shared" si="58"/>
        <v>23254.831619381268</v>
      </c>
      <c r="X27" s="28">
        <f t="shared" si="59"/>
        <v>0</v>
      </c>
      <c r="Y27" s="61">
        <f t="shared" si="60"/>
        <v>0</v>
      </c>
      <c r="Z27" s="28">
        <f t="shared" si="61"/>
        <v>1.0072391351333749</v>
      </c>
      <c r="AA27" s="28">
        <f t="shared" si="62"/>
        <v>1</v>
      </c>
      <c r="AB27" s="60">
        <f t="shared" si="63"/>
        <v>23254.831619381268</v>
      </c>
      <c r="AC27" s="61">
        <f t="shared" si="64"/>
        <v>0</v>
      </c>
      <c r="AD27" s="28">
        <f t="shared" si="65"/>
        <v>1.0002371697652723</v>
      </c>
      <c r="AE27" s="28">
        <f t="shared" si="66"/>
        <v>1</v>
      </c>
      <c r="AF27" s="60">
        <f t="shared" si="67"/>
        <v>23254.831619381268</v>
      </c>
      <c r="AG27" s="5">
        <f t="shared" ref="AG27" si="69">AG26</f>
        <v>46113</v>
      </c>
      <c r="AH27" s="5">
        <f>IF(C27&gt;=AG27,"",C27)</f>
        <v>0</v>
      </c>
      <c r="AI27" s="5">
        <f>IF(D27&gt;=AG27,"",D27)</f>
        <v>0</v>
      </c>
      <c r="AJ27" s="30">
        <f>IF(C27&gt;=AG27,"",E27)</f>
        <v>23254.831619381268</v>
      </c>
      <c r="AK27" s="4">
        <f>IF(C27&gt;=AG27,"",F27)</f>
        <v>8.75</v>
      </c>
      <c r="AL27" s="30">
        <f>IF(C27&gt;=AG27,"",G28)</f>
        <v>0</v>
      </c>
      <c r="AM27" s="30">
        <f>IF(C27&gt;=AG27,"",H27)</f>
        <v>23254.831619381268</v>
      </c>
      <c r="AN27" s="4">
        <f t="shared" si="68"/>
        <v>10</v>
      </c>
      <c r="AO27" s="30">
        <f>IF(C27&gt;=AG27,"",J27)</f>
        <v>0</v>
      </c>
      <c r="AP27" s="30">
        <f>IF(C27&gt;=AG27,"",K27)</f>
        <v>23254.831619381268</v>
      </c>
      <c r="BM27" s="28">
        <f t="shared" si="22"/>
        <v>8.75</v>
      </c>
      <c r="BN27" s="28">
        <f t="shared" si="23"/>
        <v>1.0218750000000001</v>
      </c>
      <c r="BO27" s="28">
        <f t="shared" si="24"/>
        <v>1.0904131928443912</v>
      </c>
      <c r="BP27" s="28">
        <f t="shared" si="52"/>
        <v>2.7397260273972603E-3</v>
      </c>
      <c r="BQ27" s="28">
        <f t="shared" si="26"/>
        <v>1.0002371697652723</v>
      </c>
      <c r="BR27" s="60">
        <f t="shared" si="27"/>
        <v>23254.831619381268</v>
      </c>
      <c r="BS27" s="61">
        <f t="shared" si="28"/>
        <v>46113</v>
      </c>
      <c r="BT27" s="61">
        <f t="shared" si="29"/>
        <v>46478</v>
      </c>
      <c r="BU27" s="61">
        <f t="shared" si="30"/>
        <v>365</v>
      </c>
      <c r="BV27" s="28">
        <f t="shared" si="31"/>
        <v>1.0904131928443872</v>
      </c>
      <c r="BW27" s="60">
        <f t="shared" si="32"/>
        <v>25357.375195148139</v>
      </c>
      <c r="BX27" s="28">
        <f t="shared" si="33"/>
        <v>12</v>
      </c>
      <c r="BY27" s="61">
        <f t="shared" si="34"/>
        <v>46478</v>
      </c>
      <c r="BZ27" s="28">
        <f t="shared" si="35"/>
        <v>1.0072391351333749</v>
      </c>
      <c r="CA27" s="28">
        <f t="shared" si="36"/>
        <v>1.0904131928443919</v>
      </c>
      <c r="CB27" s="60">
        <f t="shared" si="37"/>
        <v>25357.375195148248</v>
      </c>
      <c r="CC27" s="61">
        <f t="shared" si="38"/>
        <v>0</v>
      </c>
      <c r="CD27" s="28">
        <f t="shared" si="39"/>
        <v>1.0002371697652723</v>
      </c>
      <c r="CE27" s="28">
        <f t="shared" si="40"/>
        <v>1</v>
      </c>
      <c r="CF27" s="60">
        <f t="shared" si="41"/>
        <v>25357.375195148248</v>
      </c>
      <c r="CG27" s="5">
        <f t="shared" si="43"/>
        <v>46113</v>
      </c>
      <c r="CH27" s="5" t="str">
        <f t="shared" si="42"/>
        <v/>
      </c>
    </row>
    <row r="28" spans="1:114" ht="21.75" customHeight="1">
      <c r="A28" s="168" t="s">
        <v>62</v>
      </c>
      <c r="B28" s="169"/>
      <c r="C28" s="57"/>
      <c r="D28" s="97"/>
      <c r="E28" s="98"/>
      <c r="F28" s="97"/>
      <c r="G28" s="196"/>
      <c r="H28" s="99"/>
      <c r="I28" s="29"/>
      <c r="J28" s="56"/>
      <c r="K28" s="99"/>
      <c r="L28" s="56"/>
      <c r="M28" s="56"/>
      <c r="N28" s="56"/>
      <c r="O28" s="56"/>
      <c r="P28" s="56"/>
      <c r="Q28" s="56"/>
      <c r="R28" s="67"/>
      <c r="S28" s="68"/>
      <c r="T28" s="68"/>
      <c r="U28" s="68"/>
      <c r="V28" s="56"/>
      <c r="W28" s="67"/>
      <c r="X28" s="56"/>
      <c r="Y28" s="68"/>
      <c r="Z28" s="56"/>
      <c r="AA28" s="56"/>
      <c r="AB28" s="67"/>
      <c r="AC28" s="68"/>
      <c r="AD28" s="56"/>
      <c r="AE28" s="56"/>
      <c r="AF28" s="67"/>
      <c r="AG28" s="31"/>
      <c r="AH28" s="31"/>
      <c r="AI28" s="31"/>
      <c r="AJ28" s="100"/>
      <c r="AK28" s="16"/>
      <c r="AL28" s="100"/>
      <c r="AM28" s="100"/>
      <c r="AN28" s="16"/>
      <c r="AO28" s="100"/>
      <c r="AP28" s="100"/>
      <c r="AQ28" s="16"/>
      <c r="AR28" s="16"/>
      <c r="AS28" s="16"/>
      <c r="AT28" s="16"/>
      <c r="AU28" s="16"/>
      <c r="AV28" s="16"/>
      <c r="AW28" s="16"/>
      <c r="AX28" s="16"/>
      <c r="AY28" s="16"/>
      <c r="AZ28" s="16"/>
    </row>
    <row r="29" spans="1:114" ht="21.75" customHeight="1">
      <c r="A29" s="168" t="s">
        <v>45</v>
      </c>
      <c r="B29" s="169"/>
      <c r="C29" s="57"/>
      <c r="D29" s="97"/>
      <c r="E29" s="98"/>
      <c r="F29" s="97"/>
      <c r="G29" s="192"/>
      <c r="H29" s="193"/>
      <c r="I29" s="194"/>
      <c r="J29" s="56"/>
      <c r="K29" s="99"/>
      <c r="L29" s="56"/>
      <c r="M29" s="56"/>
      <c r="N29" s="56"/>
      <c r="O29" s="56"/>
      <c r="P29" s="56"/>
      <c r="Q29" s="56"/>
      <c r="R29" s="67"/>
      <c r="S29" s="68"/>
      <c r="T29" s="68"/>
      <c r="U29" s="68"/>
      <c r="V29" s="56"/>
      <c r="W29" s="67"/>
      <c r="X29" s="56"/>
      <c r="Y29" s="68"/>
      <c r="Z29" s="56"/>
      <c r="AA29" s="56"/>
      <c r="AB29" s="67"/>
      <c r="AC29" s="68"/>
      <c r="AD29" s="56"/>
      <c r="AE29" s="56"/>
      <c r="AF29" s="67"/>
      <c r="AG29" s="31"/>
      <c r="AH29" s="31"/>
      <c r="AI29" s="31"/>
      <c r="AJ29" s="100"/>
      <c r="AK29" s="16"/>
      <c r="AL29" s="100"/>
      <c r="AM29" s="100"/>
      <c r="AN29" s="16"/>
      <c r="AO29" s="100"/>
      <c r="AP29" s="100"/>
      <c r="AQ29" s="16"/>
      <c r="AR29" s="16"/>
      <c r="AS29" s="16"/>
      <c r="AT29" s="16"/>
      <c r="AU29" s="16"/>
      <c r="AV29" s="16"/>
      <c r="AW29" s="16"/>
      <c r="AX29" s="16"/>
      <c r="AY29" s="16"/>
      <c r="AZ29" s="16"/>
    </row>
    <row r="30" spans="1:114" ht="21.75" customHeight="1">
      <c r="A30" s="168" t="s">
        <v>63</v>
      </c>
      <c r="B30" s="169"/>
      <c r="C30" s="28"/>
      <c r="D30" s="28"/>
      <c r="E30" s="28"/>
      <c r="F30" s="28"/>
      <c r="G30" s="193"/>
      <c r="H30" s="99"/>
      <c r="I30" s="29"/>
      <c r="J30" s="56"/>
      <c r="K30" s="99"/>
      <c r="L30" s="56"/>
      <c r="M30" s="56"/>
      <c r="N30" s="56"/>
      <c r="O30" s="56"/>
      <c r="P30" s="56"/>
      <c r="Q30" s="56"/>
      <c r="R30" s="67"/>
      <c r="S30" s="68"/>
      <c r="T30" s="68"/>
      <c r="U30" s="68"/>
      <c r="V30" s="56"/>
      <c r="W30" s="67"/>
      <c r="X30" s="56"/>
      <c r="Y30" s="68"/>
      <c r="Z30" s="56"/>
      <c r="AA30" s="56"/>
      <c r="AB30" s="67"/>
      <c r="AC30" s="68"/>
      <c r="AD30" s="56"/>
      <c r="AE30" s="56"/>
      <c r="AF30" s="67"/>
      <c r="AG30" s="31"/>
      <c r="AH30" s="31"/>
      <c r="AI30" s="31"/>
      <c r="AJ30" s="100"/>
      <c r="AK30" s="16"/>
      <c r="AL30" s="100"/>
      <c r="AM30" s="100"/>
      <c r="AN30" s="16"/>
      <c r="AO30" s="100"/>
      <c r="AP30" s="100"/>
      <c r="AQ30" s="16"/>
      <c r="AR30" s="16"/>
      <c r="AS30" s="16"/>
      <c r="AT30" s="16"/>
      <c r="AU30" s="16"/>
      <c r="AV30" s="16"/>
      <c r="AW30" s="16"/>
      <c r="AX30" s="16"/>
      <c r="AY30" s="16"/>
      <c r="AZ30" s="16"/>
    </row>
    <row r="31" spans="1:114" ht="21.75" customHeight="1">
      <c r="A31" s="168" t="s">
        <v>64</v>
      </c>
      <c r="B31" s="169"/>
      <c r="C31" s="101"/>
      <c r="D31" s="101"/>
      <c r="E31" s="101"/>
      <c r="F31" s="101"/>
      <c r="G31" s="99"/>
      <c r="H31" s="99"/>
      <c r="I31" s="29"/>
      <c r="J31" s="56"/>
      <c r="K31" s="99"/>
      <c r="L31" s="56"/>
      <c r="M31" s="56"/>
      <c r="N31" s="56"/>
      <c r="O31" s="56"/>
      <c r="P31" s="56"/>
      <c r="Q31" s="56"/>
      <c r="R31" s="67"/>
      <c r="S31" s="68"/>
      <c r="T31" s="68"/>
      <c r="U31" s="68"/>
      <c r="V31" s="56"/>
      <c r="W31" s="67"/>
      <c r="X31" s="56"/>
      <c r="Y31" s="68"/>
      <c r="Z31" s="56"/>
      <c r="AA31" s="56"/>
      <c r="AB31" s="67"/>
      <c r="AC31" s="68"/>
      <c r="AD31" s="56"/>
      <c r="AE31" s="56"/>
      <c r="AF31" s="67"/>
      <c r="AG31" s="31"/>
      <c r="AH31" s="31"/>
      <c r="AI31" s="31"/>
      <c r="AJ31" s="100"/>
      <c r="AK31" s="16"/>
      <c r="AL31" s="100"/>
      <c r="AM31" s="100"/>
      <c r="AN31" s="16"/>
      <c r="AO31" s="100"/>
      <c r="AP31" s="100"/>
      <c r="AQ31" s="16"/>
      <c r="AR31" s="16"/>
      <c r="AS31" s="16"/>
      <c r="AT31" s="16"/>
      <c r="AU31" s="16"/>
      <c r="AV31" s="16"/>
      <c r="AW31" s="16"/>
      <c r="AX31" s="16"/>
      <c r="AY31" s="16"/>
      <c r="AZ31" s="16"/>
    </row>
    <row r="32" spans="1:114" ht="21.75" customHeight="1">
      <c r="A32" s="168" t="s">
        <v>65</v>
      </c>
      <c r="B32" s="169"/>
      <c r="C32" s="101"/>
      <c r="D32" s="101"/>
      <c r="E32" s="101"/>
      <c r="F32" s="101"/>
      <c r="G32" s="99"/>
      <c r="H32" s="99"/>
      <c r="I32" s="29"/>
      <c r="J32" s="56"/>
      <c r="K32" s="99"/>
      <c r="L32" s="56"/>
      <c r="M32" s="56"/>
      <c r="N32" s="56"/>
      <c r="O32" s="56"/>
      <c r="P32" s="56"/>
      <c r="Q32" s="56"/>
      <c r="R32" s="67"/>
      <c r="S32" s="68"/>
      <c r="T32" s="68"/>
      <c r="U32" s="68"/>
      <c r="V32" s="56"/>
      <c r="W32" s="67"/>
      <c r="X32" s="56"/>
      <c r="Y32" s="68"/>
      <c r="Z32" s="56"/>
      <c r="AA32" s="56"/>
      <c r="AB32" s="67"/>
      <c r="AC32" s="68"/>
      <c r="AD32" s="56"/>
      <c r="AE32" s="56"/>
      <c r="AF32" s="67"/>
      <c r="AG32" s="31"/>
      <c r="AH32" s="31"/>
      <c r="AI32" s="31"/>
      <c r="AJ32" s="100"/>
      <c r="AK32" s="16"/>
      <c r="AL32" s="100"/>
      <c r="AM32" s="100"/>
      <c r="AN32" s="16"/>
      <c r="AO32" s="100"/>
      <c r="AP32" s="100"/>
      <c r="AQ32" s="16"/>
      <c r="AR32" s="16"/>
      <c r="AS32" s="16"/>
      <c r="AT32" s="16"/>
      <c r="AU32" s="16"/>
      <c r="AV32" s="16"/>
      <c r="AW32" s="16"/>
      <c r="AX32" s="16"/>
      <c r="AY32" s="16"/>
      <c r="AZ32" s="16"/>
    </row>
    <row r="33" spans="1:52">
      <c r="A33" s="168" t="s">
        <v>66</v>
      </c>
      <c r="B33" s="169"/>
      <c r="C33" s="101"/>
      <c r="D33" s="101"/>
      <c r="E33" s="101"/>
      <c r="F33" s="101"/>
      <c r="G33" s="99"/>
      <c r="H33" s="99"/>
      <c r="I33" s="29"/>
      <c r="J33" s="56"/>
      <c r="K33" s="99"/>
      <c r="L33" s="56"/>
      <c r="M33" s="56"/>
      <c r="N33" s="56"/>
      <c r="O33" s="56"/>
      <c r="P33" s="56"/>
      <c r="Q33" s="56"/>
      <c r="R33" s="67"/>
      <c r="S33" s="68"/>
      <c r="T33" s="68"/>
      <c r="U33" s="68"/>
      <c r="V33" s="56"/>
      <c r="W33" s="67"/>
      <c r="X33" s="56"/>
      <c r="Y33" s="68"/>
      <c r="Z33" s="56"/>
      <c r="AA33" s="56"/>
      <c r="AB33" s="67"/>
      <c r="AC33" s="68"/>
      <c r="AD33" s="56"/>
      <c r="AE33" s="56"/>
      <c r="AF33" s="67"/>
      <c r="AG33" s="31"/>
      <c r="AH33" s="31"/>
      <c r="AI33" s="31"/>
      <c r="AJ33" s="100"/>
      <c r="AK33" s="16"/>
      <c r="AL33" s="100"/>
      <c r="AM33" s="100"/>
      <c r="AN33" s="16"/>
      <c r="AO33" s="100"/>
      <c r="AP33" s="100"/>
      <c r="AQ33" s="16"/>
      <c r="AR33" s="16"/>
      <c r="AS33" s="16"/>
      <c r="AT33" s="16"/>
      <c r="AU33" s="16"/>
      <c r="AV33" s="16"/>
      <c r="AW33" s="16"/>
      <c r="AX33" s="16"/>
      <c r="AY33" s="16"/>
      <c r="AZ33" s="16"/>
    </row>
    <row r="34" spans="1:52">
      <c r="A34" s="170" t="s">
        <v>67</v>
      </c>
      <c r="B34" s="171"/>
      <c r="C34" s="101"/>
      <c r="D34" s="101"/>
      <c r="E34" s="101"/>
      <c r="F34" s="101"/>
      <c r="G34" s="99"/>
      <c r="H34" s="99"/>
      <c r="I34" s="29"/>
      <c r="J34" s="56"/>
      <c r="K34" s="99"/>
      <c r="L34" s="56"/>
      <c r="M34" s="56"/>
      <c r="N34" s="56"/>
      <c r="O34" s="56"/>
      <c r="P34" s="56"/>
      <c r="Q34" s="56"/>
      <c r="R34" s="67"/>
      <c r="S34" s="68"/>
      <c r="T34" s="68"/>
      <c r="U34" s="68"/>
      <c r="V34" s="56"/>
      <c r="W34" s="67"/>
      <c r="X34" s="56"/>
      <c r="Y34" s="68"/>
      <c r="Z34" s="56"/>
      <c r="AA34" s="56"/>
      <c r="AB34" s="67"/>
      <c r="AC34" s="68"/>
      <c r="AD34" s="56"/>
      <c r="AE34" s="56"/>
      <c r="AF34" s="67"/>
      <c r="AG34" s="31"/>
      <c r="AH34" s="31"/>
      <c r="AI34" s="31"/>
      <c r="AJ34" s="100"/>
      <c r="AK34" s="16"/>
      <c r="AL34" s="100"/>
      <c r="AM34" s="100"/>
      <c r="AN34" s="16"/>
      <c r="AO34" s="100"/>
      <c r="AP34" s="100"/>
      <c r="AQ34" s="16"/>
      <c r="AR34" s="16"/>
      <c r="AS34" s="16"/>
      <c r="AT34" s="16"/>
      <c r="AU34" s="16"/>
      <c r="AV34" s="16"/>
      <c r="AW34" s="16"/>
      <c r="AX34" s="16"/>
      <c r="AY34" s="16"/>
      <c r="AZ34" s="16"/>
    </row>
    <row r="35" spans="1:52">
      <c r="C35" s="101"/>
      <c r="D35" s="101"/>
      <c r="E35" s="101"/>
      <c r="F35" s="101"/>
      <c r="G35" s="99"/>
      <c r="H35" s="99"/>
      <c r="I35" s="29"/>
      <c r="J35" s="56"/>
      <c r="K35" s="99"/>
      <c r="L35" s="56"/>
      <c r="M35" s="56"/>
      <c r="N35" s="56"/>
      <c r="O35" s="56"/>
      <c r="P35" s="56"/>
      <c r="Q35" s="56"/>
      <c r="R35" s="67"/>
      <c r="S35" s="68"/>
      <c r="T35" s="68"/>
      <c r="U35" s="68"/>
      <c r="V35" s="56"/>
      <c r="W35" s="67"/>
      <c r="X35" s="56"/>
      <c r="Y35" s="68"/>
      <c r="Z35" s="56"/>
      <c r="AA35" s="56"/>
      <c r="AB35" s="67"/>
      <c r="AC35" s="68"/>
      <c r="AD35" s="56"/>
      <c r="AE35" s="56"/>
      <c r="AF35" s="67"/>
      <c r="AG35" s="31"/>
      <c r="AH35" s="31"/>
      <c r="AI35" s="31"/>
      <c r="AJ35" s="100"/>
      <c r="AK35" s="16"/>
      <c r="AL35" s="100"/>
      <c r="AM35" s="100"/>
      <c r="AN35" s="16"/>
      <c r="AO35" s="100"/>
      <c r="AP35" s="100"/>
      <c r="AQ35" s="16"/>
      <c r="AR35" s="16"/>
      <c r="AS35" s="16"/>
      <c r="AT35" s="16"/>
      <c r="AU35" s="16"/>
      <c r="AV35" s="16"/>
      <c r="AW35" s="16"/>
      <c r="AX35" s="16"/>
      <c r="AY35" s="16"/>
      <c r="AZ35" s="16"/>
    </row>
    <row r="36" spans="1:52">
      <c r="C36" s="101"/>
      <c r="D36" s="101"/>
      <c r="E36" s="101"/>
      <c r="F36" s="101"/>
      <c r="G36" s="99"/>
      <c r="H36" s="99"/>
      <c r="I36" s="29"/>
      <c r="J36" s="56"/>
      <c r="K36" s="99"/>
      <c r="L36" s="56"/>
      <c r="M36" s="56"/>
      <c r="N36" s="56"/>
      <c r="O36" s="56"/>
      <c r="P36" s="56"/>
      <c r="Q36" s="56"/>
      <c r="R36" s="67"/>
      <c r="S36" s="68"/>
      <c r="T36" s="68"/>
      <c r="U36" s="68"/>
      <c r="V36" s="56"/>
      <c r="W36" s="67"/>
      <c r="X36" s="56"/>
      <c r="Y36" s="68"/>
      <c r="Z36" s="56"/>
      <c r="AA36" s="56"/>
      <c r="AB36" s="67"/>
      <c r="AC36" s="68"/>
      <c r="AD36" s="56"/>
      <c r="AE36" s="56"/>
      <c r="AF36" s="67"/>
      <c r="AG36" s="31"/>
      <c r="AH36" s="31"/>
      <c r="AI36" s="31"/>
      <c r="AJ36" s="100"/>
      <c r="AK36" s="16"/>
      <c r="AL36" s="100"/>
      <c r="AM36" s="100"/>
      <c r="AN36" s="16"/>
      <c r="AO36" s="100"/>
      <c r="AP36" s="100"/>
      <c r="AQ36" s="16"/>
      <c r="AR36" s="16"/>
      <c r="AS36" s="16"/>
      <c r="AT36" s="16"/>
      <c r="AU36" s="16"/>
      <c r="AV36" s="16"/>
      <c r="AW36" s="16"/>
      <c r="AX36" s="16"/>
      <c r="AY36" s="16"/>
      <c r="AZ36" s="16"/>
    </row>
    <row r="37" spans="1:52">
      <c r="C37" s="101"/>
      <c r="D37" s="101"/>
      <c r="E37" s="101"/>
      <c r="F37" s="101"/>
      <c r="G37" s="99"/>
      <c r="H37" s="99"/>
      <c r="I37" s="29"/>
      <c r="J37" s="56"/>
      <c r="K37" s="99"/>
      <c r="L37" s="56"/>
      <c r="M37" s="56"/>
      <c r="N37" s="56"/>
      <c r="O37" s="56"/>
      <c r="P37" s="56"/>
      <c r="Q37" s="56"/>
      <c r="R37" s="67"/>
      <c r="S37" s="68"/>
      <c r="T37" s="68"/>
      <c r="U37" s="68"/>
      <c r="V37" s="56"/>
      <c r="W37" s="67"/>
      <c r="X37" s="56"/>
      <c r="Y37" s="68"/>
      <c r="Z37" s="56"/>
      <c r="AA37" s="56"/>
      <c r="AB37" s="67"/>
      <c r="AC37" s="68"/>
      <c r="AD37" s="56"/>
      <c r="AE37" s="56"/>
      <c r="AF37" s="67"/>
      <c r="AG37" s="31"/>
      <c r="AH37" s="31"/>
      <c r="AI37" s="31"/>
      <c r="AJ37" s="100"/>
      <c r="AK37" s="16"/>
      <c r="AL37" s="100"/>
      <c r="AM37" s="100"/>
      <c r="AN37" s="16"/>
      <c r="AO37" s="100"/>
      <c r="AP37" s="100"/>
      <c r="AQ37" s="16"/>
      <c r="AR37" s="16"/>
      <c r="AS37" s="16"/>
      <c r="AT37" s="16"/>
      <c r="AU37" s="16"/>
      <c r="AV37" s="16"/>
      <c r="AW37" s="16"/>
      <c r="AX37" s="16"/>
      <c r="AY37" s="16"/>
      <c r="AZ37" s="16"/>
    </row>
    <row r="38" spans="1:52">
      <c r="C38" s="102"/>
      <c r="D38" s="102"/>
      <c r="E38" s="102"/>
      <c r="F38" s="102"/>
      <c r="G38" s="99"/>
      <c r="H38" s="99"/>
      <c r="I38" s="29"/>
      <c r="J38" s="56"/>
      <c r="K38" s="99"/>
      <c r="L38" s="56"/>
      <c r="M38" s="56"/>
      <c r="N38" s="56"/>
      <c r="O38" s="56"/>
      <c r="P38" s="56"/>
      <c r="Q38" s="56"/>
      <c r="R38" s="67"/>
      <c r="S38" s="68"/>
      <c r="T38" s="68"/>
      <c r="U38" s="68"/>
      <c r="V38" s="56"/>
      <c r="W38" s="67"/>
      <c r="X38" s="56"/>
      <c r="Y38" s="68"/>
      <c r="Z38" s="56"/>
      <c r="AA38" s="56"/>
      <c r="AB38" s="67"/>
      <c r="AC38" s="68"/>
      <c r="AD38" s="56"/>
      <c r="AE38" s="56"/>
      <c r="AF38" s="67"/>
      <c r="AG38" s="31"/>
      <c r="AH38" s="31"/>
      <c r="AI38" s="31"/>
      <c r="AJ38" s="100"/>
      <c r="AK38" s="16"/>
      <c r="AL38" s="100"/>
      <c r="AM38" s="100"/>
      <c r="AN38" s="16"/>
      <c r="AO38" s="100"/>
      <c r="AP38" s="100"/>
      <c r="AQ38" s="16"/>
      <c r="AR38" s="16"/>
      <c r="AS38" s="16"/>
      <c r="AT38" s="16"/>
      <c r="AU38" s="16"/>
      <c r="AV38" s="16"/>
      <c r="AW38" s="16"/>
      <c r="AX38" s="16"/>
      <c r="AY38" s="16"/>
      <c r="AZ38" s="16"/>
    </row>
    <row r="39" spans="1:52">
      <c r="C39" s="102"/>
      <c r="D39" s="102"/>
      <c r="E39" s="102"/>
      <c r="F39" s="102"/>
      <c r="G39" s="99"/>
      <c r="H39" s="99"/>
      <c r="I39" s="29"/>
      <c r="J39" s="56"/>
      <c r="K39" s="99"/>
      <c r="L39" s="56"/>
      <c r="M39" s="56"/>
      <c r="N39" s="56"/>
      <c r="O39" s="56"/>
      <c r="P39" s="56"/>
      <c r="Q39" s="56"/>
      <c r="R39" s="67"/>
      <c r="S39" s="68"/>
      <c r="T39" s="68"/>
      <c r="U39" s="68"/>
      <c r="V39" s="56"/>
      <c r="W39" s="67"/>
      <c r="X39" s="56"/>
      <c r="Y39" s="68"/>
      <c r="Z39" s="56"/>
      <c r="AA39" s="56"/>
      <c r="AB39" s="67"/>
      <c r="AC39" s="68"/>
      <c r="AD39" s="56"/>
      <c r="AE39" s="56"/>
      <c r="AF39" s="67"/>
      <c r="AG39" s="31"/>
      <c r="AH39" s="31"/>
      <c r="AI39" s="31"/>
      <c r="AJ39" s="100"/>
      <c r="AK39" s="16"/>
      <c r="AL39" s="100"/>
      <c r="AM39" s="100"/>
      <c r="AN39" s="16"/>
      <c r="AO39" s="100"/>
      <c r="AP39" s="100"/>
      <c r="AQ39" s="16"/>
      <c r="AR39" s="16"/>
      <c r="AS39" s="16"/>
      <c r="AT39" s="16"/>
      <c r="AU39" s="16"/>
      <c r="AV39" s="16"/>
      <c r="AW39" s="16"/>
      <c r="AX39" s="16"/>
      <c r="AY39" s="16"/>
      <c r="AZ39" s="16"/>
    </row>
    <row r="40" spans="1:52">
      <c r="C40" s="102"/>
      <c r="D40" s="102"/>
      <c r="E40" s="102"/>
      <c r="F40" s="102"/>
      <c r="G40" s="99"/>
      <c r="H40" s="99"/>
      <c r="I40" s="29"/>
      <c r="J40" s="56"/>
      <c r="K40" s="99"/>
      <c r="L40" s="56"/>
      <c r="M40" s="56"/>
      <c r="N40" s="56"/>
      <c r="O40" s="56"/>
      <c r="P40" s="56"/>
      <c r="Q40" s="56"/>
      <c r="R40" s="67"/>
      <c r="S40" s="68"/>
      <c r="T40" s="68"/>
      <c r="U40" s="68"/>
      <c r="V40" s="56"/>
      <c r="W40" s="67"/>
      <c r="X40" s="56"/>
      <c r="Y40" s="68"/>
      <c r="Z40" s="56"/>
      <c r="AA40" s="56"/>
      <c r="AB40" s="67"/>
      <c r="AC40" s="68"/>
      <c r="AD40" s="56"/>
      <c r="AE40" s="56"/>
      <c r="AF40" s="67"/>
      <c r="AG40" s="31"/>
      <c r="AH40" s="31"/>
      <c r="AI40" s="31"/>
      <c r="AJ40" s="100"/>
      <c r="AK40" s="16"/>
      <c r="AL40" s="100"/>
      <c r="AM40" s="100"/>
      <c r="AN40" s="16"/>
      <c r="AO40" s="100"/>
      <c r="AP40" s="100"/>
      <c r="AQ40" s="16"/>
      <c r="AR40" s="16"/>
      <c r="AS40" s="16"/>
      <c r="AT40" s="16"/>
      <c r="AU40" s="16"/>
      <c r="AV40" s="16"/>
      <c r="AW40" s="16"/>
      <c r="AX40" s="16"/>
      <c r="AY40" s="16"/>
      <c r="AZ40" s="16"/>
    </row>
    <row r="41" spans="1:52">
      <c r="C41" s="57"/>
      <c r="D41" s="97"/>
      <c r="E41" s="98"/>
      <c r="F41" s="97"/>
      <c r="G41" s="99"/>
      <c r="H41" s="99"/>
      <c r="I41" s="29"/>
      <c r="J41" s="56"/>
      <c r="K41" s="99"/>
      <c r="L41" s="56"/>
      <c r="M41" s="56"/>
      <c r="N41" s="56"/>
      <c r="O41" s="56"/>
      <c r="P41" s="56"/>
      <c r="Q41" s="56"/>
      <c r="R41" s="67"/>
      <c r="S41" s="68"/>
      <c r="T41" s="68"/>
      <c r="U41" s="68"/>
      <c r="V41" s="56"/>
      <c r="W41" s="67"/>
      <c r="X41" s="56"/>
      <c r="Y41" s="68"/>
      <c r="Z41" s="56"/>
      <c r="AA41" s="56"/>
      <c r="AB41" s="67"/>
      <c r="AC41" s="68"/>
      <c r="AD41" s="56"/>
      <c r="AE41" s="56"/>
      <c r="AF41" s="67"/>
      <c r="AG41" s="31"/>
      <c r="AH41" s="31"/>
      <c r="AI41" s="31"/>
      <c r="AJ41" s="100"/>
      <c r="AK41" s="16"/>
      <c r="AL41" s="100"/>
      <c r="AM41" s="100"/>
      <c r="AN41" s="16"/>
      <c r="AO41" s="100"/>
      <c r="AP41" s="100"/>
      <c r="AQ41" s="16"/>
      <c r="AR41" s="16"/>
      <c r="AS41" s="16"/>
      <c r="AT41" s="16"/>
      <c r="AU41" s="16"/>
      <c r="AV41" s="16"/>
      <c r="AW41" s="16"/>
      <c r="AX41" s="16"/>
      <c r="AY41" s="16"/>
      <c r="AZ41" s="16"/>
    </row>
    <row r="42" spans="1:52">
      <c r="C42" s="57"/>
      <c r="D42" s="97"/>
      <c r="E42" s="98"/>
      <c r="F42" s="97"/>
      <c r="G42" s="99"/>
      <c r="H42" s="99"/>
      <c r="I42" s="29"/>
      <c r="J42" s="56"/>
      <c r="K42" s="99"/>
      <c r="L42" s="56"/>
      <c r="M42" s="56"/>
      <c r="N42" s="56"/>
      <c r="O42" s="56"/>
      <c r="P42" s="56"/>
      <c r="Q42" s="56"/>
      <c r="R42" s="67"/>
      <c r="S42" s="68"/>
      <c r="T42" s="68"/>
      <c r="U42" s="68"/>
      <c r="V42" s="56"/>
      <c r="W42" s="67"/>
      <c r="X42" s="56"/>
      <c r="Y42" s="68"/>
      <c r="Z42" s="56"/>
      <c r="AA42" s="56"/>
      <c r="AB42" s="67"/>
      <c r="AC42" s="68"/>
      <c r="AD42" s="56"/>
      <c r="AE42" s="56"/>
      <c r="AF42" s="67"/>
      <c r="AG42" s="31"/>
      <c r="AH42" s="31"/>
      <c r="AI42" s="31"/>
      <c r="AJ42" s="100"/>
      <c r="AK42" s="16"/>
      <c r="AL42" s="100"/>
      <c r="AM42" s="100"/>
      <c r="AN42" s="16"/>
      <c r="AO42" s="100"/>
      <c r="AP42" s="100"/>
      <c r="AQ42" s="16"/>
      <c r="AR42" s="16"/>
      <c r="AS42" s="16"/>
      <c r="AT42" s="16"/>
      <c r="AU42" s="16"/>
      <c r="AV42" s="16"/>
      <c r="AW42" s="16"/>
      <c r="AX42" s="16"/>
      <c r="AY42" s="16"/>
      <c r="AZ42" s="16"/>
    </row>
    <row r="43" spans="1:52">
      <c r="C43" s="57"/>
      <c r="D43" s="97"/>
      <c r="E43" s="98"/>
      <c r="F43" s="97"/>
      <c r="G43" s="99"/>
      <c r="H43" s="99"/>
      <c r="I43" s="29"/>
      <c r="J43" s="56"/>
      <c r="K43" s="99"/>
      <c r="L43" s="56"/>
      <c r="M43" s="56"/>
      <c r="N43" s="56"/>
      <c r="O43" s="56"/>
      <c r="P43" s="56"/>
      <c r="Q43" s="56"/>
      <c r="R43" s="67"/>
      <c r="S43" s="68"/>
      <c r="T43" s="68"/>
      <c r="U43" s="68"/>
      <c r="V43" s="56"/>
      <c r="W43" s="67"/>
      <c r="X43" s="56"/>
      <c r="Y43" s="68"/>
      <c r="Z43" s="56"/>
      <c r="AA43" s="56"/>
      <c r="AB43" s="67"/>
      <c r="AC43" s="68"/>
      <c r="AD43" s="56"/>
      <c r="AE43" s="56"/>
      <c r="AF43" s="67"/>
      <c r="AG43" s="31"/>
      <c r="AH43" s="31"/>
      <c r="AI43" s="31"/>
      <c r="AJ43" s="100"/>
      <c r="AK43" s="16"/>
      <c r="AL43" s="100"/>
      <c r="AM43" s="100"/>
      <c r="AN43" s="16"/>
      <c r="AO43" s="100"/>
      <c r="AP43" s="100"/>
      <c r="AQ43" s="16"/>
      <c r="AR43" s="16"/>
      <c r="AS43" s="16"/>
      <c r="AT43" s="16"/>
      <c r="AU43" s="16"/>
      <c r="AV43" s="16"/>
      <c r="AW43" s="16"/>
      <c r="AX43" s="16"/>
      <c r="AY43" s="16"/>
      <c r="AZ43" s="16"/>
    </row>
    <row r="44" spans="1:52">
      <c r="C44" s="57"/>
      <c r="D44" s="97"/>
      <c r="E44" s="98"/>
      <c r="F44" s="97"/>
      <c r="G44" s="99"/>
      <c r="H44" s="99"/>
      <c r="I44" s="29"/>
      <c r="J44" s="56"/>
      <c r="K44" s="99"/>
      <c r="L44" s="56"/>
      <c r="M44" s="56"/>
      <c r="N44" s="56"/>
      <c r="O44" s="56"/>
      <c r="P44" s="56"/>
      <c r="Q44" s="56"/>
      <c r="R44" s="67"/>
      <c r="S44" s="68"/>
      <c r="T44" s="68"/>
      <c r="U44" s="68"/>
      <c r="V44" s="56"/>
      <c r="W44" s="67"/>
      <c r="X44" s="56"/>
      <c r="Y44" s="68"/>
      <c r="Z44" s="56"/>
      <c r="AA44" s="56"/>
      <c r="AB44" s="67"/>
      <c r="AC44" s="68"/>
      <c r="AD44" s="56"/>
      <c r="AE44" s="56"/>
      <c r="AF44" s="67"/>
      <c r="AG44" s="31"/>
      <c r="AH44" s="31"/>
      <c r="AI44" s="31"/>
      <c r="AJ44" s="100"/>
      <c r="AK44" s="16"/>
      <c r="AL44" s="100"/>
      <c r="AM44" s="100"/>
      <c r="AN44" s="16"/>
      <c r="AO44" s="100"/>
      <c r="AP44" s="100"/>
      <c r="AQ44" s="16"/>
      <c r="AR44" s="16"/>
      <c r="AS44" s="16"/>
      <c r="AT44" s="16"/>
      <c r="AU44" s="16"/>
      <c r="AV44" s="16"/>
      <c r="AW44" s="16"/>
      <c r="AX44" s="16"/>
      <c r="AY44" s="16"/>
      <c r="AZ44" s="16"/>
    </row>
    <row r="45" spans="1:52">
      <c r="C45" s="57"/>
      <c r="D45" s="97"/>
      <c r="E45" s="98"/>
      <c r="F45" s="97"/>
      <c r="G45" s="99"/>
      <c r="H45" s="99"/>
      <c r="I45" s="29"/>
      <c r="J45" s="56"/>
      <c r="K45" s="99"/>
      <c r="L45" s="56"/>
      <c r="M45" s="56"/>
      <c r="N45" s="56"/>
      <c r="O45" s="56"/>
      <c r="P45" s="56"/>
      <c r="Q45" s="56"/>
      <c r="R45" s="67"/>
      <c r="S45" s="68"/>
      <c r="T45" s="68"/>
      <c r="U45" s="68"/>
      <c r="V45" s="56"/>
      <c r="W45" s="67"/>
      <c r="X45" s="56"/>
      <c r="Y45" s="68"/>
      <c r="Z45" s="56"/>
      <c r="AA45" s="56"/>
      <c r="AB45" s="67"/>
      <c r="AC45" s="68"/>
      <c r="AD45" s="56"/>
      <c r="AE45" s="56"/>
      <c r="AF45" s="67"/>
      <c r="AG45" s="31"/>
      <c r="AH45" s="31"/>
      <c r="AI45" s="31"/>
      <c r="AJ45" s="100"/>
      <c r="AK45" s="16"/>
      <c r="AL45" s="100"/>
      <c r="AM45" s="100"/>
      <c r="AN45" s="16"/>
      <c r="AO45" s="100"/>
      <c r="AP45" s="100"/>
      <c r="AQ45" s="16"/>
      <c r="AR45" s="16"/>
      <c r="AS45" s="16"/>
      <c r="AT45" s="16"/>
      <c r="AU45" s="16"/>
      <c r="AV45" s="16"/>
      <c r="AW45" s="16"/>
      <c r="AX45" s="16"/>
      <c r="AY45" s="16"/>
      <c r="AZ45" s="16"/>
    </row>
    <row r="46" spans="1:52">
      <c r="C46" s="57"/>
      <c r="D46" s="97"/>
      <c r="E46" s="98"/>
      <c r="F46" s="97"/>
      <c r="G46" s="99"/>
      <c r="H46" s="99"/>
      <c r="I46" s="29"/>
      <c r="J46" s="56"/>
      <c r="K46" s="99"/>
      <c r="L46" s="56"/>
      <c r="M46" s="56"/>
      <c r="N46" s="56"/>
      <c r="O46" s="56"/>
      <c r="P46" s="56"/>
      <c r="Q46" s="56"/>
      <c r="R46" s="67"/>
      <c r="S46" s="68"/>
      <c r="T46" s="68"/>
      <c r="U46" s="68"/>
      <c r="V46" s="56"/>
      <c r="W46" s="67"/>
      <c r="X46" s="56"/>
      <c r="Y46" s="68"/>
      <c r="Z46" s="56"/>
      <c r="AA46" s="56"/>
      <c r="AB46" s="67"/>
      <c r="AC46" s="68"/>
      <c r="AD46" s="56"/>
      <c r="AE46" s="56"/>
      <c r="AF46" s="67"/>
      <c r="AG46" s="31"/>
      <c r="AH46" s="31"/>
      <c r="AI46" s="31"/>
      <c r="AJ46" s="100"/>
      <c r="AK46" s="16"/>
      <c r="AL46" s="100"/>
      <c r="AM46" s="100"/>
      <c r="AN46" s="16"/>
      <c r="AO46" s="100"/>
      <c r="AP46" s="100"/>
      <c r="AQ46" s="16"/>
      <c r="AR46" s="16"/>
      <c r="AS46" s="16"/>
      <c r="AT46" s="16"/>
      <c r="AU46" s="16"/>
      <c r="AV46" s="16"/>
      <c r="AW46" s="16"/>
      <c r="AX46" s="16"/>
      <c r="AY46" s="16"/>
      <c r="AZ46" s="16"/>
    </row>
    <row r="47" spans="1:52">
      <c r="C47" s="57"/>
      <c r="D47" s="97"/>
      <c r="E47" s="98"/>
      <c r="F47" s="97"/>
      <c r="G47" s="99"/>
      <c r="H47" s="99"/>
      <c r="I47" s="29"/>
      <c r="J47" s="56"/>
      <c r="K47" s="99"/>
      <c r="L47" s="56"/>
      <c r="M47" s="56"/>
      <c r="N47" s="56"/>
      <c r="O47" s="56"/>
      <c r="P47" s="56"/>
      <c r="Q47" s="56"/>
      <c r="R47" s="67"/>
      <c r="S47" s="68"/>
      <c r="T47" s="68"/>
      <c r="U47" s="68"/>
      <c r="V47" s="56"/>
      <c r="W47" s="67"/>
      <c r="X47" s="56"/>
      <c r="Y47" s="68"/>
      <c r="Z47" s="56"/>
      <c r="AA47" s="56"/>
      <c r="AB47" s="67"/>
      <c r="AC47" s="68"/>
      <c r="AD47" s="56"/>
      <c r="AE47" s="56"/>
      <c r="AF47" s="67"/>
      <c r="AG47" s="31"/>
      <c r="AH47" s="31"/>
      <c r="AI47" s="31"/>
      <c r="AJ47" s="100"/>
      <c r="AK47" s="16"/>
      <c r="AL47" s="100"/>
      <c r="AM47" s="100"/>
      <c r="AN47" s="16"/>
      <c r="AO47" s="100"/>
      <c r="AP47" s="100"/>
      <c r="AQ47" s="16"/>
      <c r="AR47" s="16"/>
      <c r="AS47" s="16"/>
      <c r="AT47" s="16"/>
      <c r="AU47" s="16"/>
      <c r="AV47" s="16"/>
      <c r="AW47" s="16"/>
      <c r="AX47" s="16"/>
      <c r="AY47" s="16"/>
      <c r="AZ47" s="16"/>
    </row>
    <row r="48" spans="1:52">
      <c r="C48" s="57"/>
      <c r="D48" s="97"/>
      <c r="E48" s="98"/>
      <c r="F48" s="97"/>
      <c r="G48" s="99"/>
      <c r="H48" s="99"/>
      <c r="I48" s="29"/>
      <c r="J48" s="56"/>
      <c r="K48" s="99"/>
      <c r="L48" s="56"/>
      <c r="M48" s="56"/>
      <c r="N48" s="56"/>
      <c r="O48" s="56"/>
      <c r="P48" s="56"/>
      <c r="Q48" s="56"/>
      <c r="R48" s="67"/>
      <c r="S48" s="68"/>
      <c r="T48" s="68"/>
      <c r="U48" s="68"/>
      <c r="V48" s="56"/>
      <c r="W48" s="67"/>
      <c r="X48" s="56"/>
      <c r="Y48" s="68"/>
      <c r="Z48" s="56"/>
      <c r="AA48" s="56"/>
      <c r="AB48" s="67"/>
      <c r="AC48" s="68"/>
      <c r="AD48" s="56"/>
      <c r="AE48" s="56"/>
      <c r="AF48" s="67"/>
      <c r="AG48" s="31"/>
      <c r="AH48" s="31"/>
      <c r="AI48" s="31"/>
      <c r="AJ48" s="100"/>
      <c r="AK48" s="16"/>
      <c r="AL48" s="100"/>
      <c r="AM48" s="100"/>
      <c r="AN48" s="16"/>
      <c r="AO48" s="100"/>
      <c r="AP48" s="100"/>
      <c r="AQ48" s="16"/>
      <c r="AR48" s="16"/>
      <c r="AS48" s="16"/>
      <c r="AT48" s="16"/>
      <c r="AU48" s="16"/>
      <c r="AV48" s="16"/>
      <c r="AW48" s="16"/>
      <c r="AX48" s="16"/>
      <c r="AY48" s="16"/>
      <c r="AZ48" s="16"/>
    </row>
    <row r="49" spans="3:52">
      <c r="C49" s="57"/>
      <c r="D49" s="97"/>
      <c r="E49" s="98"/>
      <c r="F49" s="97"/>
      <c r="G49" s="99"/>
      <c r="H49" s="99"/>
      <c r="I49" s="29"/>
      <c r="J49" s="56"/>
      <c r="K49" s="99"/>
      <c r="L49" s="56"/>
      <c r="M49" s="56"/>
      <c r="N49" s="56"/>
      <c r="O49" s="56"/>
      <c r="P49" s="56"/>
      <c r="Q49" s="56"/>
      <c r="R49" s="67"/>
      <c r="S49" s="68"/>
      <c r="T49" s="68"/>
      <c r="U49" s="68"/>
      <c r="V49" s="56"/>
      <c r="W49" s="67"/>
      <c r="X49" s="56"/>
      <c r="Y49" s="68"/>
      <c r="Z49" s="56"/>
      <c r="AA49" s="56"/>
      <c r="AB49" s="67"/>
      <c r="AC49" s="68"/>
      <c r="AD49" s="56"/>
      <c r="AE49" s="56"/>
      <c r="AF49" s="67"/>
      <c r="AG49" s="31"/>
      <c r="AH49" s="31"/>
      <c r="AI49" s="31"/>
      <c r="AJ49" s="100"/>
      <c r="AK49" s="16"/>
      <c r="AL49" s="100"/>
      <c r="AM49" s="100"/>
      <c r="AN49" s="16"/>
      <c r="AO49" s="100"/>
      <c r="AP49" s="100"/>
      <c r="AQ49" s="16"/>
      <c r="AR49" s="16"/>
      <c r="AS49" s="16"/>
      <c r="AT49" s="16"/>
      <c r="AU49" s="16"/>
      <c r="AV49" s="16"/>
      <c r="AW49" s="16"/>
      <c r="AX49" s="16"/>
      <c r="AY49" s="16"/>
      <c r="AZ49" s="16"/>
    </row>
    <row r="50" spans="3:52">
      <c r="C50" s="57"/>
      <c r="D50" s="97"/>
      <c r="E50" s="98"/>
      <c r="F50" s="97"/>
      <c r="G50" s="99"/>
      <c r="H50" s="99"/>
      <c r="I50" s="29"/>
      <c r="J50" s="56"/>
      <c r="K50" s="99"/>
      <c r="L50" s="56"/>
      <c r="M50" s="56"/>
      <c r="N50" s="56"/>
      <c r="O50" s="56"/>
      <c r="P50" s="56"/>
      <c r="Q50" s="56"/>
      <c r="R50" s="67"/>
      <c r="S50" s="68"/>
      <c r="T50" s="68"/>
      <c r="U50" s="68"/>
      <c r="V50" s="56"/>
      <c r="W50" s="67"/>
      <c r="X50" s="56"/>
      <c r="Y50" s="68"/>
      <c r="Z50" s="56"/>
      <c r="AA50" s="56"/>
      <c r="AB50" s="67"/>
      <c r="AC50" s="68"/>
      <c r="AD50" s="56"/>
      <c r="AE50" s="56"/>
      <c r="AF50" s="67"/>
      <c r="AG50" s="31"/>
      <c r="AH50" s="31"/>
      <c r="AI50" s="31"/>
      <c r="AJ50" s="100"/>
      <c r="AK50" s="16"/>
      <c r="AL50" s="100"/>
      <c r="AM50" s="100"/>
      <c r="AN50" s="16"/>
      <c r="AO50" s="100"/>
      <c r="AP50" s="100"/>
      <c r="AQ50" s="16"/>
      <c r="AR50" s="16"/>
      <c r="AS50" s="16"/>
      <c r="AT50" s="16"/>
      <c r="AU50" s="16"/>
      <c r="AV50" s="16"/>
      <c r="AW50" s="16"/>
      <c r="AX50" s="16"/>
      <c r="AY50" s="16"/>
      <c r="AZ50" s="16"/>
    </row>
    <row r="51" spans="3:52">
      <c r="C51" s="57"/>
      <c r="D51" s="97"/>
      <c r="E51" s="98"/>
      <c r="F51" s="97"/>
      <c r="G51" s="99"/>
      <c r="H51" s="99"/>
      <c r="I51" s="29"/>
      <c r="J51" s="56"/>
      <c r="K51" s="99"/>
      <c r="L51" s="56"/>
      <c r="M51" s="56"/>
      <c r="N51" s="56"/>
      <c r="O51" s="56"/>
      <c r="P51" s="56"/>
      <c r="Q51" s="56"/>
      <c r="R51" s="67"/>
      <c r="S51" s="68"/>
      <c r="T51" s="68"/>
      <c r="U51" s="68"/>
      <c r="V51" s="56"/>
      <c r="W51" s="67"/>
      <c r="X51" s="56"/>
      <c r="Y51" s="68"/>
      <c r="Z51" s="56"/>
      <c r="AA51" s="56"/>
      <c r="AB51" s="67"/>
      <c r="AC51" s="68"/>
      <c r="AD51" s="56"/>
      <c r="AE51" s="56"/>
      <c r="AF51" s="67"/>
      <c r="AG51" s="31"/>
      <c r="AH51" s="31"/>
      <c r="AI51" s="31"/>
      <c r="AJ51" s="100"/>
      <c r="AK51" s="16"/>
      <c r="AL51" s="100"/>
      <c r="AM51" s="100"/>
      <c r="AN51" s="16"/>
      <c r="AO51" s="100"/>
      <c r="AP51" s="100"/>
      <c r="AQ51" s="16"/>
      <c r="AR51" s="16"/>
      <c r="AS51" s="16"/>
      <c r="AT51" s="16"/>
      <c r="AU51" s="16"/>
      <c r="AV51" s="16"/>
      <c r="AW51" s="16"/>
      <c r="AX51" s="16"/>
      <c r="AY51" s="16"/>
      <c r="AZ51" s="16"/>
    </row>
    <row r="52" spans="3:52">
      <c r="C52" s="57"/>
      <c r="D52" s="97"/>
      <c r="E52" s="98"/>
      <c r="F52" s="97"/>
      <c r="G52" s="99"/>
      <c r="H52" s="99"/>
      <c r="I52" s="29"/>
      <c r="J52" s="56"/>
      <c r="K52" s="99"/>
      <c r="L52" s="56"/>
      <c r="M52" s="56"/>
      <c r="N52" s="56"/>
      <c r="O52" s="56"/>
      <c r="P52" s="56"/>
      <c r="Q52" s="56"/>
      <c r="R52" s="67"/>
      <c r="S52" s="68"/>
      <c r="T52" s="68"/>
      <c r="U52" s="68"/>
      <c r="V52" s="56"/>
      <c r="W52" s="67"/>
      <c r="X52" s="56"/>
      <c r="Y52" s="68"/>
      <c r="Z52" s="56"/>
      <c r="AA52" s="56"/>
      <c r="AB52" s="67"/>
      <c r="AC52" s="68"/>
      <c r="AD52" s="56"/>
      <c r="AE52" s="56"/>
      <c r="AF52" s="67"/>
      <c r="AG52" s="31"/>
      <c r="AH52" s="31"/>
      <c r="AI52" s="31"/>
      <c r="AJ52" s="100"/>
      <c r="AK52" s="16"/>
      <c r="AL52" s="100"/>
      <c r="AM52" s="100"/>
      <c r="AN52" s="16"/>
      <c r="AO52" s="100"/>
      <c r="AP52" s="100"/>
      <c r="AQ52" s="16"/>
      <c r="AR52" s="16"/>
      <c r="AS52" s="16"/>
      <c r="AT52" s="16"/>
      <c r="AU52" s="16"/>
      <c r="AV52" s="16"/>
      <c r="AW52" s="16"/>
      <c r="AX52" s="16"/>
      <c r="AY52" s="16"/>
      <c r="AZ52" s="16"/>
    </row>
    <row r="53" spans="3:52">
      <c r="C53" s="57"/>
      <c r="D53" s="97"/>
      <c r="E53" s="98"/>
      <c r="F53" s="97"/>
      <c r="G53" s="99"/>
      <c r="H53" s="99"/>
      <c r="I53" s="29"/>
      <c r="J53" s="56"/>
      <c r="K53" s="99"/>
      <c r="L53" s="56"/>
      <c r="M53" s="56"/>
      <c r="N53" s="56"/>
      <c r="O53" s="56"/>
      <c r="P53" s="56"/>
      <c r="Q53" s="56"/>
      <c r="R53" s="67"/>
      <c r="S53" s="68"/>
      <c r="T53" s="68"/>
      <c r="U53" s="68"/>
      <c r="V53" s="56"/>
      <c r="W53" s="67"/>
      <c r="X53" s="56"/>
      <c r="Y53" s="68"/>
      <c r="Z53" s="56"/>
      <c r="AA53" s="56"/>
      <c r="AB53" s="67"/>
      <c r="AC53" s="68"/>
      <c r="AD53" s="56"/>
      <c r="AE53" s="56"/>
      <c r="AF53" s="67"/>
      <c r="AG53" s="31"/>
      <c r="AH53" s="31"/>
      <c r="AI53" s="31"/>
      <c r="AJ53" s="100"/>
      <c r="AK53" s="16"/>
      <c r="AL53" s="100"/>
      <c r="AM53" s="100"/>
      <c r="AN53" s="16"/>
      <c r="AO53" s="100"/>
      <c r="AP53" s="100"/>
      <c r="AQ53" s="16"/>
      <c r="AR53" s="16"/>
      <c r="AS53" s="16"/>
      <c r="AT53" s="16"/>
      <c r="AU53" s="16"/>
      <c r="AV53" s="16"/>
      <c r="AW53" s="16"/>
      <c r="AX53" s="16"/>
      <c r="AY53" s="16"/>
      <c r="AZ53" s="16"/>
    </row>
    <row r="54" spans="3:52">
      <c r="C54" s="57"/>
      <c r="D54" s="97"/>
      <c r="E54" s="98"/>
      <c r="F54" s="97"/>
      <c r="G54" s="99"/>
      <c r="H54" s="99"/>
      <c r="I54" s="29"/>
      <c r="J54" s="56"/>
      <c r="K54" s="99"/>
      <c r="L54" s="56"/>
      <c r="M54" s="56"/>
      <c r="N54" s="56"/>
      <c r="O54" s="56"/>
      <c r="P54" s="56"/>
      <c r="Q54" s="56"/>
      <c r="R54" s="67"/>
      <c r="S54" s="68"/>
      <c r="T54" s="68"/>
      <c r="U54" s="68"/>
      <c r="V54" s="56"/>
      <c r="W54" s="67"/>
      <c r="X54" s="56"/>
      <c r="Y54" s="68"/>
      <c r="Z54" s="56"/>
      <c r="AA54" s="56"/>
      <c r="AB54" s="67"/>
      <c r="AC54" s="68"/>
      <c r="AD54" s="56"/>
      <c r="AE54" s="56"/>
      <c r="AF54" s="67"/>
      <c r="AG54" s="31"/>
      <c r="AH54" s="31"/>
      <c r="AI54" s="31"/>
      <c r="AJ54" s="100"/>
      <c r="AK54" s="16"/>
      <c r="AL54" s="100"/>
      <c r="AM54" s="100"/>
      <c r="AN54" s="16"/>
      <c r="AO54" s="100"/>
      <c r="AP54" s="100"/>
      <c r="AQ54" s="16"/>
      <c r="AR54" s="16"/>
      <c r="AS54" s="16"/>
      <c r="AT54" s="16"/>
      <c r="AU54" s="16"/>
      <c r="AV54" s="16"/>
      <c r="AW54" s="16"/>
      <c r="AX54" s="16"/>
      <c r="AY54" s="16"/>
      <c r="AZ54" s="16"/>
    </row>
    <row r="55" spans="3:52">
      <c r="C55" s="57"/>
      <c r="D55" s="97"/>
      <c r="E55" s="98"/>
      <c r="F55" s="97"/>
      <c r="G55" s="99"/>
      <c r="H55" s="99"/>
      <c r="I55" s="29"/>
      <c r="J55" s="56"/>
      <c r="K55" s="99"/>
      <c r="L55" s="56"/>
      <c r="M55" s="56"/>
      <c r="N55" s="56"/>
      <c r="O55" s="56"/>
      <c r="P55" s="56"/>
      <c r="Q55" s="56"/>
      <c r="R55" s="67"/>
      <c r="S55" s="68"/>
      <c r="T55" s="68"/>
      <c r="U55" s="68"/>
      <c r="V55" s="56"/>
      <c r="W55" s="67"/>
      <c r="X55" s="56"/>
      <c r="Y55" s="68"/>
      <c r="Z55" s="56"/>
      <c r="AA55" s="56"/>
      <c r="AB55" s="67"/>
      <c r="AC55" s="68"/>
      <c r="AD55" s="56"/>
      <c r="AE55" s="56"/>
      <c r="AF55" s="67"/>
      <c r="AG55" s="31"/>
      <c r="AH55" s="31"/>
      <c r="AI55" s="31"/>
      <c r="AJ55" s="100"/>
      <c r="AK55" s="16"/>
      <c r="AL55" s="100"/>
      <c r="AM55" s="100"/>
      <c r="AN55" s="16"/>
      <c r="AO55" s="100"/>
      <c r="AP55" s="100"/>
      <c r="AQ55" s="16"/>
      <c r="AR55" s="16"/>
      <c r="AS55" s="16"/>
      <c r="AT55" s="16"/>
      <c r="AU55" s="16"/>
      <c r="AV55" s="16"/>
      <c r="AW55" s="16"/>
      <c r="AX55" s="16"/>
      <c r="AY55" s="16"/>
      <c r="AZ55" s="16"/>
    </row>
    <row r="56" spans="3:52">
      <c r="C56" s="57"/>
      <c r="D56" s="97"/>
      <c r="E56" s="98"/>
      <c r="F56" s="97"/>
      <c r="G56" s="99"/>
      <c r="H56" s="99"/>
      <c r="I56" s="29"/>
      <c r="J56" s="56"/>
      <c r="K56" s="99"/>
      <c r="L56" s="56"/>
      <c r="M56" s="56"/>
      <c r="N56" s="56"/>
      <c r="O56" s="56"/>
      <c r="P56" s="56"/>
      <c r="Q56" s="56"/>
      <c r="R56" s="67"/>
      <c r="S56" s="68"/>
      <c r="T56" s="68"/>
      <c r="U56" s="68"/>
      <c r="V56" s="56"/>
      <c r="W56" s="67"/>
      <c r="X56" s="56"/>
      <c r="Y56" s="68"/>
      <c r="Z56" s="56"/>
      <c r="AA56" s="56"/>
      <c r="AB56" s="67"/>
      <c r="AC56" s="68"/>
      <c r="AD56" s="56"/>
      <c r="AE56" s="56"/>
      <c r="AF56" s="67"/>
      <c r="AG56" s="31"/>
      <c r="AH56" s="31"/>
      <c r="AI56" s="31"/>
      <c r="AJ56" s="100"/>
      <c r="AK56" s="16"/>
      <c r="AL56" s="100"/>
      <c r="AM56" s="100"/>
      <c r="AN56" s="16"/>
      <c r="AO56" s="100"/>
      <c r="AP56" s="100"/>
      <c r="AQ56" s="16"/>
      <c r="AR56" s="16"/>
      <c r="AS56" s="16"/>
      <c r="AT56" s="16"/>
      <c r="AU56" s="16"/>
      <c r="AV56" s="16"/>
      <c r="AW56" s="16"/>
      <c r="AX56" s="16"/>
      <c r="AY56" s="16"/>
      <c r="AZ56" s="16"/>
    </row>
    <row r="57" spans="3:52">
      <c r="C57" s="57"/>
      <c r="D57" s="57"/>
      <c r="E57" s="98"/>
      <c r="F57" s="97"/>
      <c r="G57" s="99"/>
      <c r="H57" s="99"/>
      <c r="I57" s="29"/>
      <c r="J57" s="56"/>
      <c r="K57" s="99"/>
      <c r="L57" s="56"/>
      <c r="M57" s="56"/>
      <c r="N57" s="56"/>
      <c r="O57" s="56"/>
      <c r="P57" s="56"/>
      <c r="Q57" s="56"/>
      <c r="R57" s="67"/>
      <c r="S57" s="68"/>
      <c r="T57" s="68"/>
      <c r="U57" s="68"/>
      <c r="V57" s="56"/>
      <c r="W57" s="67"/>
      <c r="X57" s="56"/>
      <c r="Y57" s="68"/>
      <c r="Z57" s="56"/>
      <c r="AA57" s="56"/>
      <c r="AB57" s="67"/>
      <c r="AC57" s="68"/>
      <c r="AD57" s="56"/>
      <c r="AE57" s="56"/>
      <c r="AF57" s="67"/>
      <c r="AG57" s="31"/>
      <c r="AH57" s="31"/>
      <c r="AI57" s="31"/>
      <c r="AJ57" s="100"/>
      <c r="AK57" s="16"/>
      <c r="AL57" s="100"/>
      <c r="AM57" s="100"/>
      <c r="AN57" s="16"/>
      <c r="AO57" s="100"/>
      <c r="AP57" s="100"/>
      <c r="AQ57" s="16"/>
      <c r="AR57" s="16"/>
      <c r="AS57" s="16"/>
      <c r="AT57" s="16"/>
      <c r="AU57" s="16"/>
      <c r="AV57" s="16"/>
      <c r="AW57" s="16"/>
      <c r="AX57" s="16"/>
      <c r="AY57" s="16"/>
      <c r="AZ57" s="16"/>
    </row>
    <row r="58" spans="3:52">
      <c r="C58" s="57"/>
      <c r="D58" s="97"/>
      <c r="E58" s="98"/>
      <c r="F58" s="97"/>
      <c r="G58" s="99"/>
      <c r="H58" s="99"/>
      <c r="I58" s="29"/>
      <c r="J58" s="56"/>
      <c r="K58" s="99"/>
      <c r="L58" s="56"/>
      <c r="M58" s="56"/>
      <c r="N58" s="56"/>
      <c r="O58" s="56"/>
      <c r="P58" s="56"/>
      <c r="Q58" s="56"/>
      <c r="R58" s="67"/>
      <c r="S58" s="68"/>
      <c r="T58" s="68"/>
      <c r="U58" s="68"/>
      <c r="V58" s="56"/>
      <c r="W58" s="67"/>
      <c r="X58" s="56"/>
      <c r="Y58" s="68"/>
      <c r="Z58" s="56"/>
      <c r="AA58" s="56"/>
      <c r="AB58" s="67"/>
      <c r="AC58" s="68"/>
      <c r="AD58" s="56"/>
      <c r="AE58" s="56"/>
      <c r="AF58" s="67"/>
      <c r="AG58" s="31"/>
      <c r="AH58" s="31"/>
      <c r="AI58" s="31"/>
      <c r="AJ58" s="100"/>
      <c r="AK58" s="16"/>
      <c r="AL58" s="100"/>
      <c r="AM58" s="100"/>
      <c r="AN58" s="16"/>
      <c r="AO58" s="100"/>
      <c r="AP58" s="100"/>
      <c r="AQ58" s="16"/>
      <c r="AR58" s="16"/>
      <c r="AS58" s="16"/>
      <c r="AT58" s="16"/>
      <c r="AU58" s="16"/>
      <c r="AV58" s="16"/>
      <c r="AW58" s="16"/>
      <c r="AX58" s="16"/>
      <c r="AY58" s="16"/>
      <c r="AZ58" s="16"/>
    </row>
    <row r="59" spans="3:52">
      <c r="C59" s="57"/>
      <c r="D59" s="97"/>
      <c r="E59" s="98"/>
      <c r="F59" s="97"/>
      <c r="G59" s="99"/>
      <c r="H59" s="99"/>
      <c r="I59" s="29"/>
      <c r="J59" s="56"/>
      <c r="K59" s="99"/>
      <c r="L59" s="56"/>
      <c r="M59" s="56"/>
      <c r="N59" s="56"/>
      <c r="O59" s="56"/>
      <c r="P59" s="56"/>
      <c r="Q59" s="56"/>
      <c r="R59" s="67"/>
      <c r="S59" s="68"/>
      <c r="T59" s="68"/>
      <c r="U59" s="68"/>
      <c r="V59" s="56"/>
      <c r="W59" s="67"/>
      <c r="X59" s="56"/>
      <c r="Y59" s="68"/>
      <c r="Z59" s="56"/>
      <c r="AA59" s="56"/>
      <c r="AB59" s="67"/>
      <c r="AC59" s="68"/>
      <c r="AD59" s="56"/>
      <c r="AE59" s="56"/>
      <c r="AF59" s="67"/>
      <c r="AG59" s="31"/>
      <c r="AH59" s="31"/>
      <c r="AI59" s="31"/>
      <c r="AJ59" s="100"/>
      <c r="AK59" s="16"/>
      <c r="AL59" s="100"/>
      <c r="AM59" s="100"/>
      <c r="AN59" s="16"/>
      <c r="AO59" s="100"/>
      <c r="AP59" s="100"/>
      <c r="AQ59" s="16"/>
      <c r="AR59" s="16"/>
      <c r="AS59" s="16"/>
      <c r="AT59" s="16"/>
      <c r="AU59" s="16"/>
      <c r="AV59" s="16"/>
      <c r="AW59" s="16"/>
      <c r="AX59" s="16"/>
      <c r="AY59" s="16"/>
      <c r="AZ59" s="16"/>
    </row>
    <row r="60" spans="3:52">
      <c r="C60" s="57"/>
      <c r="D60" s="97"/>
      <c r="E60" s="98"/>
      <c r="F60" s="97"/>
      <c r="G60" s="99"/>
      <c r="H60" s="99"/>
      <c r="I60" s="29"/>
      <c r="J60" s="56"/>
      <c r="K60" s="99"/>
      <c r="L60" s="56"/>
      <c r="M60" s="56"/>
      <c r="N60" s="56"/>
      <c r="O60" s="56"/>
      <c r="P60" s="56"/>
      <c r="Q60" s="56"/>
      <c r="R60" s="67"/>
      <c r="S60" s="68"/>
      <c r="T60" s="68"/>
      <c r="U60" s="68"/>
      <c r="V60" s="56"/>
      <c r="W60" s="67"/>
      <c r="X60" s="56"/>
      <c r="Y60" s="68"/>
      <c r="Z60" s="56"/>
      <c r="AA60" s="56"/>
      <c r="AB60" s="67"/>
      <c r="AC60" s="68"/>
      <c r="AD60" s="56"/>
      <c r="AE60" s="56"/>
      <c r="AF60" s="67"/>
      <c r="AG60" s="31"/>
      <c r="AH60" s="31"/>
      <c r="AI60" s="31"/>
      <c r="AJ60" s="100"/>
      <c r="AK60" s="16"/>
      <c r="AL60" s="100"/>
      <c r="AM60" s="100"/>
      <c r="AN60" s="16"/>
      <c r="AO60" s="100"/>
      <c r="AP60" s="100"/>
      <c r="AQ60" s="16"/>
      <c r="AR60" s="16"/>
      <c r="AS60" s="16"/>
      <c r="AT60" s="16"/>
      <c r="AU60" s="16"/>
      <c r="AV60" s="16"/>
      <c r="AW60" s="16"/>
      <c r="AX60" s="16"/>
      <c r="AY60" s="16"/>
      <c r="AZ60" s="16"/>
    </row>
    <row r="61" spans="3:52">
      <c r="C61" s="57"/>
      <c r="D61" s="97"/>
      <c r="E61" s="98"/>
      <c r="F61" s="97"/>
      <c r="G61" s="99"/>
      <c r="H61" s="99"/>
      <c r="I61" s="29"/>
      <c r="J61" s="56"/>
      <c r="K61" s="99"/>
      <c r="L61" s="56"/>
      <c r="M61" s="56"/>
      <c r="N61" s="56"/>
      <c r="O61" s="56"/>
      <c r="P61" s="56"/>
      <c r="Q61" s="56"/>
      <c r="R61" s="67"/>
      <c r="S61" s="68"/>
      <c r="T61" s="68"/>
      <c r="U61" s="68"/>
      <c r="V61" s="56"/>
      <c r="W61" s="67"/>
      <c r="X61" s="56"/>
      <c r="Y61" s="68"/>
      <c r="Z61" s="56"/>
      <c r="AA61" s="56"/>
      <c r="AB61" s="67"/>
      <c r="AC61" s="68"/>
      <c r="AD61" s="56"/>
      <c r="AE61" s="56"/>
      <c r="AF61" s="67"/>
      <c r="AG61" s="31"/>
      <c r="AH61" s="31"/>
      <c r="AI61" s="31"/>
      <c r="AJ61" s="100"/>
      <c r="AK61" s="16"/>
      <c r="AL61" s="100"/>
      <c r="AM61" s="100"/>
      <c r="AN61" s="16"/>
      <c r="AO61" s="100"/>
      <c r="AP61" s="100"/>
      <c r="AQ61" s="16"/>
      <c r="AR61" s="16"/>
      <c r="AS61" s="16"/>
      <c r="AT61" s="16"/>
      <c r="AU61" s="16"/>
      <c r="AV61" s="16"/>
      <c r="AW61" s="16"/>
      <c r="AX61" s="16"/>
      <c r="AY61" s="16"/>
      <c r="AZ61" s="16"/>
    </row>
    <row r="62" spans="3:52">
      <c r="C62" s="57"/>
      <c r="D62" s="97"/>
      <c r="E62" s="98"/>
      <c r="F62" s="97"/>
      <c r="G62" s="99"/>
      <c r="H62" s="99"/>
      <c r="I62" s="29"/>
      <c r="J62" s="56"/>
      <c r="K62" s="99"/>
      <c r="L62" s="56"/>
      <c r="M62" s="56"/>
      <c r="N62" s="56"/>
      <c r="O62" s="56"/>
      <c r="P62" s="56"/>
      <c r="Q62" s="56"/>
      <c r="R62" s="67"/>
      <c r="S62" s="68"/>
      <c r="T62" s="68"/>
      <c r="U62" s="68"/>
      <c r="V62" s="56"/>
      <c r="W62" s="67"/>
      <c r="X62" s="56"/>
      <c r="Y62" s="68"/>
      <c r="Z62" s="56"/>
      <c r="AA62" s="56"/>
      <c r="AB62" s="67"/>
      <c r="AC62" s="68"/>
      <c r="AD62" s="56"/>
      <c r="AE62" s="56"/>
      <c r="AF62" s="67"/>
      <c r="AG62" s="31"/>
      <c r="AH62" s="31"/>
      <c r="AI62" s="31"/>
      <c r="AJ62" s="100"/>
      <c r="AK62" s="16"/>
      <c r="AL62" s="100"/>
      <c r="AM62" s="100"/>
      <c r="AN62" s="16"/>
      <c r="AO62" s="100"/>
      <c r="AP62" s="100"/>
      <c r="AQ62" s="16"/>
      <c r="AR62" s="16"/>
      <c r="AS62" s="16"/>
      <c r="AT62" s="16"/>
      <c r="AU62" s="16"/>
      <c r="AV62" s="16"/>
      <c r="AW62" s="16"/>
      <c r="AX62" s="16"/>
      <c r="AY62" s="16"/>
      <c r="AZ62" s="16"/>
    </row>
    <row r="63" spans="3:52">
      <c r="C63" s="57"/>
      <c r="D63" s="97"/>
      <c r="E63" s="98"/>
      <c r="F63" s="97"/>
      <c r="G63" s="99"/>
      <c r="H63" s="99"/>
      <c r="I63" s="29"/>
      <c r="J63" s="56"/>
      <c r="K63" s="99"/>
      <c r="L63" s="56"/>
      <c r="M63" s="56"/>
      <c r="N63" s="56"/>
      <c r="O63" s="56"/>
      <c r="P63" s="56"/>
      <c r="Q63" s="56"/>
      <c r="R63" s="67"/>
      <c r="S63" s="68"/>
      <c r="T63" s="68"/>
      <c r="U63" s="68"/>
      <c r="V63" s="56"/>
      <c r="W63" s="67"/>
      <c r="X63" s="56"/>
      <c r="Y63" s="68"/>
      <c r="Z63" s="56"/>
      <c r="AA63" s="56"/>
      <c r="AB63" s="67"/>
      <c r="AC63" s="68"/>
      <c r="AD63" s="56"/>
      <c r="AE63" s="56"/>
      <c r="AF63" s="67"/>
      <c r="AG63" s="31"/>
      <c r="AH63" s="31"/>
      <c r="AI63" s="31"/>
      <c r="AJ63" s="100"/>
      <c r="AK63" s="16"/>
      <c r="AL63" s="100"/>
      <c r="AM63" s="100"/>
      <c r="AN63" s="16"/>
      <c r="AO63" s="100"/>
      <c r="AP63" s="100"/>
      <c r="AQ63" s="16"/>
      <c r="AR63" s="16"/>
      <c r="AS63" s="16"/>
      <c r="AT63" s="16"/>
      <c r="AU63" s="16"/>
      <c r="AV63" s="16"/>
      <c r="AW63" s="16"/>
      <c r="AX63" s="16"/>
      <c r="AY63" s="16"/>
      <c r="AZ63" s="16"/>
    </row>
    <row r="64" spans="3:52">
      <c r="C64" s="57"/>
      <c r="D64" s="97"/>
      <c r="E64" s="98"/>
      <c r="F64" s="97"/>
      <c r="G64" s="99"/>
      <c r="H64" s="99"/>
      <c r="I64" s="29"/>
      <c r="J64" s="56"/>
      <c r="K64" s="99"/>
      <c r="L64" s="56"/>
      <c r="M64" s="56"/>
      <c r="N64" s="56"/>
      <c r="O64" s="56"/>
      <c r="P64" s="56"/>
      <c r="Q64" s="56"/>
      <c r="R64" s="67"/>
      <c r="S64" s="68"/>
      <c r="T64" s="68"/>
      <c r="U64" s="68"/>
      <c r="V64" s="56"/>
      <c r="W64" s="67"/>
      <c r="X64" s="56"/>
      <c r="Y64" s="68"/>
      <c r="Z64" s="56"/>
      <c r="AA64" s="56"/>
      <c r="AB64" s="67"/>
      <c r="AC64" s="68"/>
      <c r="AD64" s="56"/>
      <c r="AE64" s="56"/>
      <c r="AF64" s="67"/>
      <c r="AG64" s="31"/>
      <c r="AH64" s="31"/>
      <c r="AI64" s="31"/>
      <c r="AJ64" s="100"/>
      <c r="AK64" s="16"/>
      <c r="AL64" s="100"/>
      <c r="AM64" s="100"/>
      <c r="AN64" s="16"/>
      <c r="AO64" s="100"/>
      <c r="AP64" s="100"/>
      <c r="AQ64" s="16"/>
      <c r="AR64" s="16"/>
      <c r="AS64" s="16"/>
      <c r="AT64" s="16"/>
      <c r="AU64" s="16"/>
      <c r="AV64" s="16"/>
      <c r="AW64" s="16"/>
      <c r="AX64" s="16"/>
      <c r="AY64" s="16"/>
      <c r="AZ64" s="16"/>
    </row>
    <row r="65" spans="3:46">
      <c r="C65" s="28"/>
      <c r="D65" s="28"/>
      <c r="E65" s="28"/>
      <c r="F65" s="28"/>
      <c r="G65" s="99"/>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T65" s="4">
        <f>SUM(AT15:AT64)</f>
        <v>23254.831619381268</v>
      </c>
    </row>
    <row r="66" spans="3:46">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3:46">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3:46">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3:46">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3:46">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3:46">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3:46">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3:46">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3:46">
      <c r="C74" s="101"/>
      <c r="D74" s="101"/>
      <c r="E74" s="101"/>
      <c r="F74" s="101"/>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3:46">
      <c r="C75" s="101"/>
      <c r="D75" s="101"/>
      <c r="E75" s="101"/>
      <c r="F75" s="101"/>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3:46">
      <c r="C76" s="101"/>
      <c r="D76" s="101"/>
      <c r="E76" s="101"/>
      <c r="F76" s="101"/>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3:46">
      <c r="C77" s="101"/>
      <c r="D77" s="101"/>
      <c r="E77" s="101"/>
      <c r="F77" s="101"/>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3:46">
      <c r="C78" s="101"/>
      <c r="D78" s="101"/>
      <c r="E78" s="101"/>
      <c r="F78" s="101"/>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3:46">
      <c r="C79" s="101"/>
      <c r="D79" s="101"/>
      <c r="E79" s="101"/>
      <c r="F79" s="101"/>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3:46">
      <c r="C80" s="101"/>
      <c r="D80" s="101"/>
      <c r="E80" s="101"/>
      <c r="F80" s="101"/>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3:32">
      <c r="C81" s="102"/>
      <c r="D81" s="102"/>
      <c r="E81" s="102"/>
      <c r="F81" s="102"/>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3:32">
      <c r="C82" s="102"/>
      <c r="D82" s="102"/>
      <c r="E82" s="102"/>
      <c r="F82" s="102"/>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3:32">
      <c r="C83" s="102"/>
      <c r="D83" s="102"/>
      <c r="E83" s="102"/>
      <c r="F83" s="102"/>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3:32">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3:32">
      <c r="C85" s="103"/>
      <c r="D85" s="103"/>
      <c r="E85" s="103"/>
      <c r="F85" s="103"/>
      <c r="G85" s="28"/>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row>
    <row r="86" spans="3:32">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row>
    <row r="87" spans="3:32">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row>
    <row r="88" spans="3:32">
      <c r="C88" s="103"/>
      <c r="D88" s="10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row>
    <row r="89" spans="3:32">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row>
    <row r="90" spans="3:32">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row>
    <row r="91" spans="3:32">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row>
    <row r="92" spans="3:32">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row>
    <row r="93" spans="3:32">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row>
    <row r="94" spans="3:32">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row>
    <row r="95" spans="3:32">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AC95" s="103"/>
      <c r="AD95" s="103"/>
      <c r="AE95" s="103"/>
      <c r="AF95" s="103"/>
    </row>
    <row r="96" spans="3:32">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row>
    <row r="97" spans="3:32">
      <c r="C97" s="103"/>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row>
    <row r="98" spans="3:32">
      <c r="C98" s="103"/>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c r="AE98" s="103"/>
      <c r="AF98" s="103"/>
    </row>
    <row r="99" spans="3:32">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row>
    <row r="100" spans="3:32">
      <c r="C100" s="103"/>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row>
    <row r="101" spans="3:32">
      <c r="C101" s="103"/>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row>
    <row r="102" spans="3:32">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row>
    <row r="103" spans="3:32">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row>
    <row r="104" spans="3:32">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row>
    <row r="105" spans="3:32">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row>
    <row r="106" spans="3:32">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row>
    <row r="107" spans="3:32">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row>
    <row r="108" spans="3:32">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row>
    <row r="109" spans="3:32">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row>
    <row r="110" spans="3:32">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row>
    <row r="111" spans="3:32">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row>
    <row r="112" spans="3:32">
      <c r="C112" s="103"/>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row>
    <row r="113" spans="3:32">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row>
    <row r="114" spans="3:32">
      <c r="C114" s="103"/>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row>
    <row r="115" spans="3:32">
      <c r="C115" s="103"/>
      <c r="D115" s="103"/>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3"/>
      <c r="AE115" s="103"/>
      <c r="AF115" s="103"/>
    </row>
    <row r="116" spans="3:32">
      <c r="C116" s="103"/>
      <c r="D116" s="103"/>
      <c r="E116" s="103"/>
      <c r="F116" s="103"/>
      <c r="G116" s="103"/>
      <c r="H116" s="103"/>
      <c r="I116" s="103"/>
      <c r="J116" s="103"/>
      <c r="K116" s="103"/>
      <c r="L116" s="103"/>
      <c r="M116" s="103"/>
      <c r="N116" s="103"/>
      <c r="O116" s="103"/>
      <c r="P116" s="103"/>
      <c r="Q116" s="103"/>
      <c r="R116" s="103"/>
      <c r="S116" s="103"/>
      <c r="T116" s="103"/>
      <c r="U116" s="103"/>
      <c r="V116" s="103"/>
      <c r="W116" s="103"/>
      <c r="X116" s="103"/>
      <c r="Y116" s="103"/>
      <c r="Z116" s="103"/>
      <c r="AA116" s="103"/>
      <c r="AB116" s="103"/>
      <c r="AC116" s="103"/>
      <c r="AD116" s="103"/>
      <c r="AE116" s="103"/>
      <c r="AF116" s="103"/>
    </row>
    <row r="117" spans="3:32">
      <c r="C117" s="103"/>
      <c r="D117" s="103"/>
      <c r="E117" s="103"/>
      <c r="F117" s="103"/>
      <c r="G117" s="103"/>
      <c r="H117" s="103"/>
      <c r="I117" s="103"/>
      <c r="J117" s="103"/>
      <c r="K117" s="103"/>
      <c r="L117" s="103"/>
      <c r="M117" s="103"/>
      <c r="N117" s="103"/>
      <c r="O117" s="103"/>
      <c r="P117" s="103"/>
      <c r="Q117" s="103"/>
      <c r="R117" s="103"/>
      <c r="S117" s="103"/>
      <c r="T117" s="103"/>
      <c r="U117" s="103"/>
      <c r="V117" s="103"/>
      <c r="W117" s="103"/>
      <c r="X117" s="103"/>
      <c r="Y117" s="103"/>
      <c r="Z117" s="103"/>
      <c r="AA117" s="103"/>
      <c r="AB117" s="103"/>
      <c r="AC117" s="103"/>
      <c r="AD117" s="103"/>
      <c r="AE117" s="103"/>
      <c r="AF117" s="103"/>
    </row>
    <row r="118" spans="3:32">
      <c r="C118" s="103"/>
      <c r="D118" s="103"/>
      <c r="E118" s="103"/>
      <c r="F118" s="103"/>
      <c r="G118" s="103"/>
      <c r="H118" s="103"/>
      <c r="I118" s="103"/>
      <c r="J118" s="103"/>
      <c r="K118" s="103"/>
      <c r="L118" s="103"/>
      <c r="M118" s="103"/>
      <c r="N118" s="103"/>
      <c r="O118" s="103"/>
      <c r="P118" s="103"/>
      <c r="Q118" s="103"/>
      <c r="R118" s="103"/>
      <c r="S118" s="103"/>
      <c r="T118" s="103"/>
      <c r="U118" s="103"/>
      <c r="V118" s="103"/>
      <c r="W118" s="103"/>
      <c r="X118" s="103"/>
      <c r="Y118" s="103"/>
      <c r="Z118" s="103"/>
      <c r="AA118" s="103"/>
      <c r="AB118" s="103"/>
      <c r="AC118" s="103"/>
      <c r="AD118" s="103"/>
      <c r="AE118" s="103"/>
      <c r="AF118" s="103"/>
    </row>
    <row r="119" spans="3:32">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row>
    <row r="120" spans="3:32">
      <c r="C120" s="103"/>
      <c r="D120" s="103"/>
      <c r="E120" s="103"/>
      <c r="F120" s="103"/>
      <c r="G120" s="103"/>
      <c r="H120" s="103"/>
      <c r="I120" s="103"/>
      <c r="J120" s="103"/>
      <c r="K120" s="103"/>
      <c r="L120" s="103"/>
      <c r="M120" s="103"/>
      <c r="N120" s="103"/>
      <c r="O120" s="103"/>
      <c r="P120" s="103"/>
      <c r="Q120" s="103"/>
      <c r="R120" s="103"/>
      <c r="S120" s="103"/>
      <c r="T120" s="103"/>
      <c r="U120" s="103"/>
      <c r="V120" s="103"/>
      <c r="W120" s="103"/>
      <c r="X120" s="103"/>
      <c r="Y120" s="103"/>
      <c r="Z120" s="103"/>
      <c r="AA120" s="103"/>
      <c r="AB120" s="103"/>
      <c r="AC120" s="103"/>
      <c r="AD120" s="103"/>
      <c r="AE120" s="103"/>
      <c r="AF120" s="103"/>
    </row>
    <row r="121" spans="3:32">
      <c r="C121" s="103"/>
      <c r="D121" s="103"/>
      <c r="E121" s="103"/>
      <c r="F121" s="103"/>
      <c r="G121" s="103"/>
      <c r="H121" s="103"/>
      <c r="I121" s="103"/>
      <c r="J121" s="103"/>
      <c r="K121" s="103"/>
      <c r="L121" s="103"/>
      <c r="M121" s="103"/>
      <c r="N121" s="103"/>
      <c r="O121" s="103"/>
      <c r="P121" s="103"/>
      <c r="Q121" s="103"/>
      <c r="R121" s="103"/>
      <c r="S121" s="103"/>
      <c r="T121" s="103"/>
      <c r="U121" s="103"/>
      <c r="V121" s="103"/>
      <c r="W121" s="103"/>
      <c r="X121" s="103"/>
      <c r="Y121" s="103"/>
      <c r="Z121" s="103"/>
      <c r="AA121" s="103"/>
      <c r="AB121" s="103"/>
      <c r="AC121" s="103"/>
      <c r="AD121" s="103"/>
      <c r="AE121" s="103"/>
      <c r="AF121" s="103"/>
    </row>
    <row r="122" spans="3:32">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row>
    <row r="123" spans="3:32">
      <c r="C123" s="103"/>
      <c r="D123" s="103"/>
      <c r="E123" s="103"/>
      <c r="F123" s="103"/>
      <c r="G123" s="103"/>
      <c r="H123" s="103"/>
      <c r="I123" s="103"/>
      <c r="J123" s="103"/>
      <c r="K123" s="103"/>
      <c r="L123" s="103"/>
      <c r="M123" s="103"/>
      <c r="N123" s="103"/>
      <c r="O123" s="103"/>
      <c r="P123" s="103"/>
      <c r="Q123" s="103"/>
      <c r="R123" s="103"/>
      <c r="S123" s="103"/>
      <c r="T123" s="103"/>
      <c r="U123" s="103"/>
      <c r="V123" s="103"/>
      <c r="W123" s="103"/>
      <c r="X123" s="103"/>
      <c r="Y123" s="103"/>
      <c r="Z123" s="103"/>
      <c r="AA123" s="103"/>
      <c r="AB123" s="103"/>
      <c r="AC123" s="103"/>
      <c r="AD123" s="103"/>
      <c r="AE123" s="103"/>
      <c r="AF123" s="103"/>
    </row>
    <row r="124" spans="3:32">
      <c r="C124" s="103"/>
      <c r="D124" s="103"/>
      <c r="E124" s="103"/>
      <c r="F124" s="103"/>
      <c r="G124" s="103"/>
      <c r="H124" s="103"/>
      <c r="I124" s="103"/>
      <c r="J124" s="103"/>
      <c r="K124" s="103"/>
      <c r="L124" s="103"/>
      <c r="M124" s="103"/>
      <c r="N124" s="103"/>
      <c r="O124" s="103"/>
      <c r="P124" s="103"/>
      <c r="Q124" s="103"/>
      <c r="R124" s="103"/>
      <c r="S124" s="103"/>
      <c r="T124" s="103"/>
      <c r="U124" s="103"/>
      <c r="V124" s="103"/>
      <c r="W124" s="103"/>
      <c r="X124" s="103"/>
      <c r="Y124" s="103"/>
      <c r="Z124" s="103"/>
      <c r="AA124" s="103"/>
      <c r="AB124" s="103"/>
      <c r="AC124" s="103"/>
      <c r="AD124" s="103"/>
      <c r="AE124" s="103"/>
      <c r="AF124" s="103"/>
    </row>
    <row r="125" spans="3:32">
      <c r="C125" s="103"/>
      <c r="D125" s="103"/>
      <c r="E125" s="103"/>
      <c r="F125" s="103"/>
      <c r="G125" s="103"/>
      <c r="H125" s="103"/>
      <c r="I125" s="103"/>
      <c r="J125" s="103"/>
      <c r="K125" s="103"/>
      <c r="L125" s="103"/>
      <c r="M125" s="103"/>
      <c r="N125" s="103"/>
      <c r="O125" s="103"/>
      <c r="P125" s="103"/>
      <c r="Q125" s="103"/>
      <c r="R125" s="103"/>
      <c r="S125" s="103"/>
      <c r="T125" s="103"/>
      <c r="U125" s="103"/>
      <c r="V125" s="103"/>
      <c r="W125" s="103"/>
      <c r="X125" s="103"/>
      <c r="Y125" s="103"/>
      <c r="Z125" s="103"/>
      <c r="AA125" s="103"/>
      <c r="AB125" s="103"/>
      <c r="AC125" s="103"/>
      <c r="AD125" s="103"/>
      <c r="AE125" s="103"/>
      <c r="AF125" s="103"/>
    </row>
    <row r="126" spans="3:32">
      <c r="C126" s="103"/>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E126" s="103"/>
      <c r="AF126" s="103"/>
    </row>
    <row r="127" spans="3:32">
      <c r="C127" s="103"/>
      <c r="D127" s="103"/>
      <c r="E127" s="103"/>
      <c r="F127" s="103"/>
      <c r="G127" s="103"/>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103"/>
      <c r="AE127" s="103"/>
      <c r="AF127" s="103"/>
    </row>
    <row r="128" spans="3:3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row>
    <row r="129" spans="3:32">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row>
    <row r="130" spans="3:32">
      <c r="C130" s="103"/>
      <c r="D130" s="103"/>
      <c r="E130" s="103"/>
      <c r="F130" s="103"/>
      <c r="G130" s="103"/>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row>
    <row r="131" spans="3:32">
      <c r="C131" s="103"/>
      <c r="D131" s="103"/>
      <c r="E131" s="103"/>
      <c r="F131" s="103"/>
      <c r="G131" s="103"/>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row>
    <row r="132" spans="3:32">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row>
    <row r="133" spans="3:32">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row>
    <row r="134" spans="3:32">
      <c r="C134" s="103"/>
      <c r="D134" s="103"/>
      <c r="E134" s="103"/>
      <c r="F134" s="103"/>
      <c r="G134" s="103"/>
      <c r="H134" s="103"/>
      <c r="I134" s="103"/>
      <c r="J134" s="103"/>
      <c r="K134" s="103"/>
      <c r="L134" s="103"/>
      <c r="M134" s="103"/>
      <c r="N134" s="103"/>
      <c r="O134" s="103"/>
      <c r="P134" s="103"/>
      <c r="Q134" s="103"/>
      <c r="R134" s="103"/>
      <c r="S134" s="103"/>
      <c r="T134" s="103"/>
      <c r="U134" s="103"/>
      <c r="V134" s="103"/>
      <c r="W134" s="103"/>
      <c r="X134" s="103"/>
      <c r="Y134" s="103"/>
      <c r="Z134" s="103"/>
      <c r="AA134" s="103"/>
      <c r="AB134" s="103"/>
      <c r="AC134" s="103"/>
      <c r="AD134" s="103"/>
      <c r="AE134" s="103"/>
      <c r="AF134" s="103"/>
    </row>
    <row r="135" spans="3:32">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row>
    <row r="136" spans="3:32">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row>
    <row r="137" spans="3:32">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row>
    <row r="138" spans="3:32">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c r="AA138" s="103"/>
      <c r="AB138" s="103"/>
      <c r="AC138" s="103"/>
      <c r="AD138" s="103"/>
      <c r="AE138" s="103"/>
      <c r="AF138" s="103"/>
    </row>
    <row r="139" spans="3:32">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row>
    <row r="140" spans="3:32">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103"/>
      <c r="AE140" s="103"/>
      <c r="AF140" s="103"/>
    </row>
    <row r="141" spans="3:32">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103"/>
      <c r="AC141" s="103"/>
      <c r="AD141" s="103"/>
      <c r="AE141" s="103"/>
      <c r="AF141" s="103"/>
    </row>
    <row r="142" spans="3:32">
      <c r="C142" s="103"/>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row>
    <row r="143" spans="3:32">
      <c r="C143" s="103"/>
      <c r="D143" s="103"/>
      <c r="E143" s="103"/>
      <c r="F143" s="103"/>
      <c r="G143" s="103"/>
      <c r="H143" s="103"/>
      <c r="I143" s="103"/>
      <c r="J143" s="103"/>
      <c r="K143" s="103"/>
      <c r="L143" s="103"/>
      <c r="M143" s="103"/>
      <c r="N143" s="103"/>
      <c r="O143" s="103"/>
      <c r="P143" s="103"/>
      <c r="Q143" s="103"/>
      <c r="R143" s="103"/>
      <c r="S143" s="103"/>
      <c r="T143" s="103"/>
      <c r="U143" s="103"/>
      <c r="V143" s="103"/>
      <c r="W143" s="103"/>
      <c r="X143" s="103"/>
      <c r="Y143" s="103"/>
      <c r="Z143" s="103"/>
      <c r="AA143" s="103"/>
      <c r="AB143" s="103"/>
      <c r="AC143" s="103"/>
      <c r="AD143" s="103"/>
      <c r="AE143" s="103"/>
      <c r="AF143" s="103"/>
    </row>
    <row r="144" spans="3:32">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row>
    <row r="145" spans="3:32">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row>
    <row r="146" spans="3:32">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row>
    <row r="147" spans="3:32">
      <c r="C147" s="103"/>
      <c r="D147" s="103"/>
      <c r="E147" s="103"/>
      <c r="F147" s="103"/>
      <c r="G147" s="103"/>
      <c r="H147" s="103"/>
      <c r="I147" s="103"/>
      <c r="J147" s="103"/>
      <c r="K147" s="103"/>
      <c r="L147" s="103"/>
      <c r="M147" s="103"/>
      <c r="N147" s="103"/>
      <c r="O147" s="103"/>
      <c r="P147" s="103"/>
      <c r="Q147" s="103"/>
      <c r="R147" s="103"/>
      <c r="S147" s="103"/>
      <c r="T147" s="103"/>
      <c r="U147" s="103"/>
      <c r="V147" s="103"/>
      <c r="W147" s="103"/>
      <c r="X147" s="103"/>
      <c r="Y147" s="103"/>
      <c r="Z147" s="103"/>
      <c r="AA147" s="103"/>
      <c r="AB147" s="103"/>
      <c r="AC147" s="103"/>
      <c r="AD147" s="103"/>
      <c r="AE147" s="103"/>
      <c r="AF147" s="103"/>
    </row>
    <row r="148" spans="3:32">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row>
    <row r="149" spans="3:32">
      <c r="C149" s="103"/>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3"/>
      <c r="AD149" s="103"/>
      <c r="AE149" s="103"/>
      <c r="AF149" s="103"/>
    </row>
    <row r="150" spans="3:32">
      <c r="C150" s="103"/>
      <c r="D150" s="103"/>
      <c r="E150" s="103"/>
      <c r="F150" s="103"/>
      <c r="G150" s="103"/>
      <c r="H150" s="103"/>
      <c r="I150" s="103"/>
      <c r="J150" s="103"/>
      <c r="K150" s="103"/>
      <c r="L150" s="103"/>
      <c r="M150" s="103"/>
      <c r="N150" s="103"/>
      <c r="O150" s="103"/>
      <c r="P150" s="103"/>
      <c r="Q150" s="103"/>
      <c r="R150" s="103"/>
      <c r="S150" s="103"/>
      <c r="T150" s="103"/>
      <c r="U150" s="103"/>
      <c r="V150" s="103"/>
      <c r="W150" s="103"/>
      <c r="X150" s="103"/>
      <c r="Y150" s="103"/>
      <c r="Z150" s="103"/>
      <c r="AA150" s="103"/>
      <c r="AB150" s="103"/>
      <c r="AC150" s="103"/>
      <c r="AD150" s="103"/>
      <c r="AE150" s="103"/>
      <c r="AF150" s="103"/>
    </row>
    <row r="151" spans="3:32">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row>
    <row r="152" spans="3:32">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103"/>
      <c r="AC152" s="103"/>
      <c r="AD152" s="103"/>
      <c r="AE152" s="103"/>
      <c r="AF152" s="103"/>
    </row>
    <row r="153" spans="3:32">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row>
    <row r="154" spans="3:32">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row>
    <row r="155" spans="3:32">
      <c r="C155" s="103"/>
      <c r="D155" s="103"/>
      <c r="E155" s="103"/>
      <c r="F155" s="103"/>
      <c r="G155" s="103"/>
      <c r="H155" s="103"/>
      <c r="I155" s="103"/>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row>
    <row r="156" spans="3:32">
      <c r="C156" s="103"/>
      <c r="D156" s="103"/>
      <c r="E156" s="103"/>
      <c r="F156" s="103"/>
      <c r="G156" s="103"/>
      <c r="H156" s="103"/>
      <c r="I156" s="103"/>
      <c r="J156" s="103"/>
      <c r="K156" s="103"/>
      <c r="L156" s="103"/>
      <c r="M156" s="103"/>
      <c r="N156" s="103"/>
      <c r="O156" s="103"/>
      <c r="P156" s="103"/>
      <c r="Q156" s="103"/>
      <c r="R156" s="103"/>
      <c r="S156" s="103"/>
      <c r="T156" s="103"/>
      <c r="U156" s="103"/>
      <c r="V156" s="103"/>
      <c r="W156" s="103"/>
      <c r="X156" s="103"/>
      <c r="Y156" s="103"/>
      <c r="Z156" s="103"/>
      <c r="AA156" s="103"/>
      <c r="AB156" s="103"/>
      <c r="AC156" s="103"/>
      <c r="AD156" s="103"/>
      <c r="AE156" s="103"/>
      <c r="AF156" s="103"/>
    </row>
    <row r="157" spans="3:32">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row>
    <row r="158" spans="3:32">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row>
    <row r="159" spans="3:32">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row>
    <row r="160" spans="3:32">
      <c r="C160" s="103"/>
      <c r="D160" s="103"/>
      <c r="E160" s="103"/>
      <c r="F160" s="103"/>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row>
    <row r="161" spans="3:32">
      <c r="C161" s="103"/>
      <c r="D161" s="103"/>
      <c r="E161" s="103"/>
      <c r="F161" s="103"/>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row>
    <row r="162" spans="3:32">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row>
    <row r="163" spans="3:32">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row>
    <row r="164" spans="3:32">
      <c r="C164" s="103"/>
      <c r="D164" s="103"/>
      <c r="E164" s="103"/>
      <c r="F164" s="103"/>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row>
    <row r="165" spans="3:3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row>
    <row r="166" spans="3:32">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row>
    <row r="167" spans="3:32">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row>
    <row r="168" spans="3:32">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row>
    <row r="169" spans="3:32">
      <c r="C169" s="103"/>
      <c r="D169" s="103"/>
      <c r="E169" s="103"/>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row>
    <row r="170" spans="3:32">
      <c r="C170" s="103"/>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row>
    <row r="171" spans="3:32">
      <c r="C171" s="103"/>
      <c r="D171" s="103"/>
      <c r="E171" s="103"/>
      <c r="F171" s="103"/>
      <c r="G171" s="103"/>
      <c r="H171" s="103"/>
      <c r="I171" s="103"/>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row>
    <row r="172" spans="3:32">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row>
    <row r="173" spans="3:32">
      <c r="C173" s="103"/>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row>
    <row r="174" spans="3:32">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row>
    <row r="175" spans="3:32">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row>
    <row r="176" spans="3:32">
      <c r="C176" s="103"/>
      <c r="D176" s="103"/>
      <c r="E176" s="103"/>
      <c r="F176" s="103"/>
      <c r="G176" s="103"/>
      <c r="H176" s="103"/>
      <c r="I176" s="103"/>
      <c r="J176" s="103"/>
      <c r="K176" s="103"/>
      <c r="L176" s="103"/>
      <c r="M176" s="103"/>
      <c r="N176" s="103"/>
      <c r="O176" s="103"/>
      <c r="P176" s="103"/>
      <c r="Q176" s="103"/>
      <c r="R176" s="103"/>
      <c r="S176" s="103"/>
      <c r="T176" s="103"/>
      <c r="U176" s="103"/>
      <c r="V176" s="103"/>
      <c r="W176" s="103"/>
      <c r="X176" s="103"/>
      <c r="Y176" s="103"/>
      <c r="Z176" s="103"/>
      <c r="AA176" s="103"/>
      <c r="AB176" s="103"/>
      <c r="AC176" s="103"/>
      <c r="AD176" s="103"/>
      <c r="AE176" s="103"/>
      <c r="AF176" s="103"/>
    </row>
    <row r="177" spans="3:32">
      <c r="C177" s="103"/>
      <c r="D177" s="103"/>
      <c r="E177" s="103"/>
      <c r="F177" s="103"/>
      <c r="G177" s="103"/>
      <c r="H177" s="103"/>
      <c r="I177" s="103"/>
      <c r="J177" s="103"/>
      <c r="K177" s="103"/>
      <c r="L177" s="103"/>
      <c r="M177" s="103"/>
      <c r="N177" s="103"/>
      <c r="O177" s="103"/>
      <c r="P177" s="103"/>
      <c r="Q177" s="103"/>
      <c r="R177" s="103"/>
      <c r="S177" s="103"/>
      <c r="T177" s="103"/>
      <c r="U177" s="103"/>
      <c r="V177" s="103"/>
      <c r="W177" s="103"/>
      <c r="X177" s="103"/>
      <c r="Y177" s="103"/>
      <c r="Z177" s="103"/>
      <c r="AA177" s="103"/>
      <c r="AB177" s="103"/>
      <c r="AC177" s="103"/>
      <c r="AD177" s="103"/>
      <c r="AE177" s="103"/>
      <c r="AF177" s="103"/>
    </row>
    <row r="178" spans="3:32">
      <c r="C178" s="103"/>
      <c r="D178" s="103"/>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row>
    <row r="179" spans="3:32">
      <c r="C179" s="103"/>
      <c r="D179" s="103"/>
      <c r="E179" s="103"/>
      <c r="F179" s="103"/>
      <c r="G179" s="103"/>
      <c r="H179" s="103"/>
      <c r="I179" s="103"/>
      <c r="J179" s="103"/>
      <c r="K179" s="103"/>
      <c r="L179" s="103"/>
      <c r="M179" s="103"/>
      <c r="N179" s="103"/>
      <c r="O179" s="103"/>
      <c r="P179" s="103"/>
      <c r="Q179" s="103"/>
      <c r="R179" s="103"/>
      <c r="S179" s="103"/>
      <c r="T179" s="103"/>
      <c r="U179" s="103"/>
      <c r="V179" s="103"/>
      <c r="W179" s="103"/>
      <c r="X179" s="103"/>
      <c r="Y179" s="103"/>
      <c r="Z179" s="103"/>
      <c r="AA179" s="103"/>
      <c r="AB179" s="103"/>
      <c r="AC179" s="103"/>
      <c r="AD179" s="103"/>
      <c r="AE179" s="103"/>
      <c r="AF179" s="103"/>
    </row>
    <row r="180" spans="3:32">
      <c r="C180" s="103"/>
      <c r="D180" s="103"/>
      <c r="E180" s="103"/>
      <c r="F180" s="103"/>
      <c r="G180" s="103"/>
      <c r="H180" s="103"/>
      <c r="I180" s="103"/>
      <c r="J180" s="103"/>
      <c r="K180" s="103"/>
      <c r="L180" s="103"/>
      <c r="M180" s="103"/>
      <c r="N180" s="103"/>
      <c r="O180" s="103"/>
      <c r="P180" s="103"/>
      <c r="Q180" s="103"/>
      <c r="R180" s="103"/>
      <c r="S180" s="103"/>
      <c r="T180" s="103"/>
      <c r="U180" s="103"/>
      <c r="V180" s="103"/>
      <c r="W180" s="103"/>
      <c r="X180" s="103"/>
      <c r="Y180" s="103"/>
      <c r="Z180" s="103"/>
      <c r="AA180" s="103"/>
      <c r="AB180" s="103"/>
      <c r="AC180" s="103"/>
      <c r="AD180" s="103"/>
      <c r="AE180" s="103"/>
      <c r="AF180" s="103"/>
    </row>
    <row r="181" spans="3:32">
      <c r="C181" s="103"/>
      <c r="D181" s="103"/>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D181" s="103"/>
      <c r="AE181" s="103"/>
      <c r="AF181" s="103"/>
    </row>
    <row r="182" spans="3:32">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row>
    <row r="183" spans="3:32">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c r="AA183" s="103"/>
      <c r="AB183" s="103"/>
      <c r="AC183" s="103"/>
      <c r="AD183" s="103"/>
      <c r="AE183" s="103"/>
      <c r="AF183" s="103"/>
    </row>
    <row r="184" spans="3:32">
      <c r="C184" s="103"/>
      <c r="D184" s="103"/>
      <c r="E184" s="103"/>
      <c r="F184" s="103"/>
      <c r="G184" s="103"/>
      <c r="H184" s="103"/>
      <c r="I184" s="103"/>
      <c r="J184" s="103"/>
      <c r="K184" s="103"/>
      <c r="L184" s="103"/>
      <c r="M184" s="103"/>
      <c r="N184" s="103"/>
      <c r="O184" s="103"/>
      <c r="P184" s="103"/>
      <c r="Q184" s="103"/>
      <c r="R184" s="103"/>
      <c r="S184" s="103"/>
      <c r="T184" s="103"/>
      <c r="U184" s="103"/>
      <c r="V184" s="103"/>
      <c r="W184" s="103"/>
      <c r="X184" s="103"/>
      <c r="Y184" s="103"/>
      <c r="Z184" s="103"/>
      <c r="AA184" s="103"/>
      <c r="AB184" s="103"/>
      <c r="AC184" s="103"/>
      <c r="AD184" s="103"/>
      <c r="AE184" s="103"/>
      <c r="AF184" s="103"/>
    </row>
    <row r="185" spans="3:32">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row>
    <row r="186" spans="3:32">
      <c r="C186" s="103"/>
      <c r="D186" s="103"/>
      <c r="E186" s="103"/>
      <c r="F186" s="103"/>
      <c r="G186" s="103"/>
      <c r="H186" s="103"/>
      <c r="I186" s="103"/>
      <c r="J186" s="103"/>
      <c r="K186" s="103"/>
      <c r="L186" s="103"/>
      <c r="M186" s="103"/>
      <c r="N186" s="103"/>
      <c r="O186" s="103"/>
      <c r="P186" s="103"/>
      <c r="Q186" s="103"/>
      <c r="R186" s="103"/>
      <c r="S186" s="103"/>
      <c r="T186" s="103"/>
      <c r="U186" s="103"/>
      <c r="V186" s="103"/>
      <c r="W186" s="103"/>
      <c r="X186" s="103"/>
      <c r="Y186" s="103"/>
      <c r="Z186" s="103"/>
      <c r="AA186" s="103"/>
      <c r="AB186" s="103"/>
      <c r="AC186" s="103"/>
      <c r="AD186" s="103"/>
      <c r="AE186" s="103"/>
      <c r="AF186" s="103"/>
    </row>
    <row r="187" spans="3:32">
      <c r="C187" s="103"/>
      <c r="D187" s="103"/>
      <c r="E187" s="103"/>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row>
    <row r="188" spans="3:32">
      <c r="C188" s="103"/>
      <c r="D188" s="103"/>
      <c r="E188" s="103"/>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row>
    <row r="189" spans="3:32">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row>
    <row r="190" spans="3:32">
      <c r="C190" s="103"/>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row>
    <row r="191" spans="3:32">
      <c r="C191" s="103"/>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row>
    <row r="192" spans="3:32">
      <c r="C192" s="103"/>
      <c r="D192" s="103"/>
      <c r="E192" s="103"/>
      <c r="F192" s="103"/>
      <c r="G192" s="103"/>
      <c r="H192" s="103"/>
      <c r="I192" s="103"/>
      <c r="J192" s="103"/>
      <c r="K192" s="103"/>
      <c r="L192" s="103"/>
      <c r="M192" s="103"/>
      <c r="N192" s="103"/>
      <c r="O192" s="103"/>
      <c r="P192" s="103"/>
      <c r="Q192" s="103"/>
      <c r="R192" s="103"/>
      <c r="S192" s="103"/>
      <c r="T192" s="103"/>
      <c r="U192" s="103"/>
      <c r="V192" s="103"/>
      <c r="W192" s="103"/>
      <c r="X192" s="103"/>
      <c r="Y192" s="103"/>
      <c r="Z192" s="103"/>
      <c r="AA192" s="103"/>
      <c r="AB192" s="103"/>
      <c r="AC192" s="103"/>
      <c r="AD192" s="103"/>
      <c r="AE192" s="103"/>
      <c r="AF192" s="103"/>
    </row>
    <row r="193" spans="3:32">
      <c r="C193" s="103"/>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row>
    <row r="194" spans="3:32">
      <c r="C194" s="103"/>
      <c r="D194" s="103"/>
      <c r="E194" s="103"/>
      <c r="F194" s="103"/>
      <c r="G194" s="103"/>
      <c r="H194" s="103"/>
      <c r="I194" s="103"/>
      <c r="J194" s="103"/>
      <c r="K194" s="103"/>
      <c r="L194" s="103"/>
      <c r="M194" s="103"/>
      <c r="N194" s="103"/>
      <c r="O194" s="103"/>
      <c r="P194" s="103"/>
      <c r="Q194" s="103"/>
      <c r="R194" s="103"/>
      <c r="S194" s="103"/>
      <c r="T194" s="103"/>
      <c r="U194" s="103"/>
      <c r="V194" s="103"/>
      <c r="W194" s="103"/>
      <c r="X194" s="103"/>
      <c r="Y194" s="103"/>
      <c r="Z194" s="103"/>
      <c r="AA194" s="103"/>
      <c r="AB194" s="103"/>
      <c r="AC194" s="103"/>
      <c r="AD194" s="103"/>
      <c r="AE194" s="103"/>
      <c r="AF194" s="103"/>
    </row>
    <row r="195" spans="3:32">
      <c r="C195" s="103"/>
      <c r="D195" s="103"/>
      <c r="E195" s="103"/>
      <c r="F195" s="103"/>
      <c r="G195" s="103"/>
      <c r="H195" s="103"/>
      <c r="I195" s="103"/>
      <c r="J195" s="103"/>
      <c r="K195" s="103"/>
      <c r="L195" s="103"/>
      <c r="M195" s="103"/>
      <c r="N195" s="103"/>
      <c r="O195" s="103"/>
      <c r="P195" s="103"/>
      <c r="Q195" s="103"/>
      <c r="R195" s="103"/>
      <c r="S195" s="103"/>
      <c r="T195" s="103"/>
      <c r="U195" s="103"/>
      <c r="V195" s="103"/>
      <c r="W195" s="103"/>
      <c r="X195" s="103"/>
      <c r="Y195" s="103"/>
      <c r="Z195" s="103"/>
      <c r="AA195" s="103"/>
      <c r="AB195" s="103"/>
      <c r="AC195" s="103"/>
      <c r="AD195" s="103"/>
      <c r="AE195" s="103"/>
      <c r="AF195" s="103"/>
    </row>
    <row r="196" spans="3:32">
      <c r="C196" s="103"/>
      <c r="D196" s="103"/>
      <c r="E196" s="103"/>
      <c r="F196" s="103"/>
      <c r="G196" s="103"/>
      <c r="H196" s="103"/>
      <c r="I196" s="103"/>
      <c r="J196" s="103"/>
      <c r="K196" s="103"/>
      <c r="L196" s="103"/>
      <c r="M196" s="103"/>
      <c r="N196" s="103"/>
      <c r="O196" s="103"/>
      <c r="P196" s="103"/>
      <c r="Q196" s="103"/>
      <c r="R196" s="103"/>
      <c r="S196" s="103"/>
      <c r="T196" s="103"/>
      <c r="U196" s="103"/>
      <c r="V196" s="103"/>
      <c r="W196" s="103"/>
      <c r="X196" s="103"/>
      <c r="Y196" s="103"/>
      <c r="Z196" s="103"/>
      <c r="AA196" s="103"/>
      <c r="AB196" s="103"/>
      <c r="AC196" s="103"/>
      <c r="AD196" s="103"/>
      <c r="AE196" s="103"/>
      <c r="AF196" s="103"/>
    </row>
    <row r="197" spans="3:32">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row>
    <row r="198" spans="3:32">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row>
    <row r="199" spans="3:32">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row>
    <row r="200" spans="3:32">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row>
    <row r="201" spans="3:32">
      <c r="C201" s="103"/>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row>
    <row r="202" spans="3:32">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row>
    <row r="203" spans="3:32">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row>
    <row r="204" spans="3:32">
      <c r="C204" s="103"/>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row>
    <row r="205" spans="3:32">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row>
    <row r="206" spans="3:32">
      <c r="C206" s="103"/>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row>
    <row r="207" spans="3:32">
      <c r="C207" s="103"/>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row>
    <row r="208" spans="3:32">
      <c r="C208" s="103"/>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row>
    <row r="209" spans="3:32">
      <c r="C209" s="103"/>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row>
    <row r="210" spans="3:32">
      <c r="C210" s="103"/>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row>
    <row r="211" spans="3:32">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row>
    <row r="212" spans="3:32">
      <c r="C212" s="103"/>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row>
    <row r="213" spans="3:32">
      <c r="C213" s="103"/>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row>
    <row r="214" spans="3:32">
      <c r="C214" s="103"/>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row>
    <row r="215" spans="3:32">
      <c r="C215" s="103"/>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row>
    <row r="216" spans="3:32">
      <c r="C216" s="103"/>
      <c r="D216" s="103"/>
      <c r="E216" s="103"/>
      <c r="F216" s="103"/>
      <c r="G216" s="103"/>
      <c r="H216" s="103"/>
      <c r="I216" s="103"/>
      <c r="J216" s="103"/>
      <c r="K216" s="103"/>
      <c r="L216" s="103"/>
      <c r="M216" s="103"/>
      <c r="N216" s="103"/>
      <c r="O216" s="103"/>
      <c r="P216" s="103"/>
      <c r="Q216" s="103"/>
      <c r="R216" s="103"/>
      <c r="S216" s="103"/>
      <c r="T216" s="103"/>
      <c r="U216" s="103"/>
      <c r="V216" s="103"/>
      <c r="W216" s="103"/>
      <c r="X216" s="103"/>
      <c r="Y216" s="103"/>
      <c r="Z216" s="103"/>
      <c r="AA216" s="103"/>
      <c r="AB216" s="103"/>
      <c r="AC216" s="103"/>
      <c r="AD216" s="103"/>
      <c r="AE216" s="103"/>
      <c r="AF216" s="103"/>
    </row>
    <row r="217" spans="3:32">
      <c r="C217" s="103"/>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row>
    <row r="218" spans="3:32">
      <c r="C218" s="103"/>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row>
    <row r="219" spans="3:32">
      <c r="C219" s="103"/>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row>
    <row r="220" spans="3:32">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row>
    <row r="221" spans="3:32">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row>
    <row r="222" spans="3:32">
      <c r="C222" s="103"/>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row>
    <row r="223" spans="3:32">
      <c r="C223" s="103"/>
      <c r="D223" s="103"/>
      <c r="E223" s="103"/>
      <c r="F223" s="103"/>
      <c r="G223" s="103"/>
      <c r="H223" s="103"/>
      <c r="I223" s="103"/>
      <c r="J223" s="103"/>
      <c r="K223" s="103"/>
      <c r="L223" s="103"/>
      <c r="M223" s="103"/>
      <c r="N223" s="103"/>
      <c r="O223" s="103"/>
      <c r="P223" s="103"/>
      <c r="Q223" s="103"/>
      <c r="R223" s="103"/>
      <c r="S223" s="103"/>
      <c r="T223" s="103"/>
      <c r="U223" s="103"/>
      <c r="V223" s="103"/>
      <c r="W223" s="103"/>
      <c r="X223" s="103"/>
      <c r="Y223" s="103"/>
      <c r="Z223" s="103"/>
      <c r="AA223" s="103"/>
      <c r="AB223" s="103"/>
      <c r="AC223" s="103"/>
      <c r="AD223" s="103"/>
      <c r="AE223" s="103"/>
      <c r="AF223" s="103"/>
    </row>
    <row r="224" spans="3:32">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row>
    <row r="225" spans="3:32">
      <c r="C225" s="103"/>
      <c r="D225" s="103"/>
      <c r="E225" s="103"/>
      <c r="F225" s="103"/>
      <c r="G225" s="103"/>
      <c r="H225" s="103"/>
      <c r="I225" s="103"/>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row>
    <row r="226" spans="3:32">
      <c r="C226" s="103"/>
      <c r="D226" s="103"/>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row>
    <row r="227" spans="3:32">
      <c r="C227" s="103"/>
      <c r="D227" s="103"/>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row>
    <row r="228" spans="3:32">
      <c r="C228" s="103"/>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row>
    <row r="229" spans="3:32">
      <c r="C229" s="103"/>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row>
    <row r="230" spans="3:32">
      <c r="C230" s="103"/>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row>
    <row r="231" spans="3:32">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row>
    <row r="232" spans="3:32">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row>
    <row r="233" spans="3:32">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row>
    <row r="234" spans="3:32">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103"/>
      <c r="Z234" s="103"/>
      <c r="AA234" s="103"/>
      <c r="AB234" s="103"/>
      <c r="AC234" s="103"/>
      <c r="AD234" s="103"/>
      <c r="AE234" s="103"/>
      <c r="AF234" s="103"/>
    </row>
    <row r="235" spans="3:32">
      <c r="C235" s="103"/>
      <c r="D235" s="103"/>
      <c r="E235" s="103"/>
      <c r="F235" s="103"/>
      <c r="G235" s="103"/>
      <c r="H235" s="103"/>
      <c r="I235" s="103"/>
      <c r="J235" s="103"/>
      <c r="K235" s="103"/>
      <c r="L235" s="103"/>
      <c r="M235" s="103"/>
      <c r="N235" s="103"/>
      <c r="O235" s="103"/>
      <c r="P235" s="103"/>
      <c r="Q235" s="103"/>
      <c r="R235" s="103"/>
      <c r="S235" s="103"/>
      <c r="T235" s="103"/>
      <c r="U235" s="103"/>
      <c r="V235" s="103"/>
      <c r="W235" s="103"/>
      <c r="X235" s="103"/>
      <c r="Y235" s="103"/>
      <c r="Z235" s="103"/>
      <c r="AA235" s="103"/>
      <c r="AB235" s="103"/>
      <c r="AC235" s="103"/>
      <c r="AD235" s="103"/>
      <c r="AE235" s="103"/>
      <c r="AF235" s="103"/>
    </row>
    <row r="236" spans="3:32">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row>
    <row r="237" spans="3:32">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row>
    <row r="238" spans="3:32">
      <c r="C238" s="103"/>
      <c r="D238" s="103"/>
      <c r="E238" s="103"/>
      <c r="F238" s="103"/>
      <c r="G238" s="103"/>
      <c r="H238" s="103"/>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row>
    <row r="239" spans="3:32">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row>
    <row r="240" spans="3:32">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row>
    <row r="241" spans="3:32">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row>
    <row r="242" spans="3:32">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row>
    <row r="243" spans="3:32">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row>
    <row r="244" spans="3:32">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row>
    <row r="245" spans="3:32">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row>
    <row r="246" spans="3:32">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row>
    <row r="247" spans="3:32">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row>
    <row r="248" spans="3:32">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row>
    <row r="249" spans="3:32">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row>
    <row r="250" spans="3:32">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row>
    <row r="251" spans="3:32">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row>
    <row r="252" spans="3:32">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row>
    <row r="253" spans="3:32">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row>
    <row r="254" spans="3:32">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row>
    <row r="255" spans="3:32">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row>
    <row r="256" spans="3:32">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row>
    <row r="257" spans="3:32">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row>
    <row r="258" spans="3:32">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row>
    <row r="259" spans="3:32">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row>
    <row r="260" spans="3:32">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row>
    <row r="261" spans="3:32">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row>
    <row r="262" spans="3:32">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row>
    <row r="263" spans="3:32">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row>
    <row r="264" spans="3:32">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row>
    <row r="265" spans="3:32">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row>
    <row r="266" spans="3:32">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row>
    <row r="267" spans="3:32">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row>
    <row r="268" spans="3:32">
      <c r="C268" s="103"/>
      <c r="D268" s="103"/>
      <c r="E268" s="103"/>
      <c r="F268" s="103"/>
      <c r="G268" s="103"/>
      <c r="H268" s="103"/>
      <c r="I268" s="103"/>
      <c r="J268" s="103"/>
      <c r="K268" s="103"/>
      <c r="L268" s="103"/>
      <c r="M268" s="103"/>
      <c r="N268" s="103"/>
      <c r="O268" s="103"/>
      <c r="P268" s="103"/>
      <c r="Q268" s="103"/>
      <c r="R268" s="103"/>
      <c r="S268" s="103"/>
      <c r="T268" s="103"/>
      <c r="U268" s="103"/>
      <c r="V268" s="103"/>
      <c r="W268" s="103"/>
      <c r="X268" s="103"/>
      <c r="Y268" s="103"/>
      <c r="Z268" s="103"/>
      <c r="AA268" s="103"/>
      <c r="AB268" s="103"/>
      <c r="AC268" s="103"/>
      <c r="AD268" s="103"/>
      <c r="AE268" s="103"/>
      <c r="AF268" s="103"/>
    </row>
    <row r="269" spans="3:32">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row>
    <row r="270" spans="3:32">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row>
    <row r="271" spans="3:32">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row>
    <row r="272" spans="3:32">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row>
    <row r="273" spans="3:32">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row>
    <row r="274" spans="3:32">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row>
    <row r="275" spans="3:32">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row>
    <row r="276" spans="3:32">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row>
    <row r="277" spans="3:32">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row>
    <row r="278" spans="3:32">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row>
    <row r="279" spans="3:32">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row>
    <row r="280" spans="3:32">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row>
    <row r="281" spans="3:32">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row>
    <row r="282" spans="3:32">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row>
    <row r="283" spans="3:32">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row>
    <row r="284" spans="3:32">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row>
    <row r="285" spans="3:32">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row>
    <row r="286" spans="3:32">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row>
    <row r="287" spans="3:32">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row>
    <row r="288" spans="3:32">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row>
    <row r="289" spans="3:32">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row>
    <row r="290" spans="3:32">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row>
    <row r="291" spans="3:32">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row>
    <row r="292" spans="3:32">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row>
    <row r="293" spans="3:32">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row>
    <row r="294" spans="3:32">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row>
    <row r="295" spans="3:32">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row>
    <row r="296" spans="3:32">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row>
    <row r="297" spans="3:32">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row>
    <row r="298" spans="3:32">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row>
    <row r="299" spans="3:32">
      <c r="C299" s="103"/>
      <c r="D299" s="103"/>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row>
    <row r="300" spans="3:32">
      <c r="C300" s="103"/>
      <c r="D300" s="103"/>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row>
    <row r="301" spans="3:32">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row>
    <row r="302" spans="3:32">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row>
    <row r="303" spans="3:32">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row>
    <row r="304" spans="3:32">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row>
    <row r="305" spans="3:32">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row>
    <row r="306" spans="3:32">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row>
    <row r="307" spans="3:32">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row>
    <row r="308" spans="3:32">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row>
    <row r="309" spans="3:32">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row>
    <row r="310" spans="3:32">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row>
    <row r="311" spans="3:32">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row>
    <row r="312" spans="3:32">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row>
    <row r="313" spans="3:32">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row>
    <row r="314" spans="3:32">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row>
    <row r="315" spans="3:32">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row>
    <row r="316" spans="3:32">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row>
    <row r="317" spans="3:32">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row>
    <row r="318" spans="3:32">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row>
    <row r="319" spans="3:32">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row>
    <row r="320" spans="3:32">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row>
    <row r="321" spans="3:32">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row>
    <row r="322" spans="3:32">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row>
    <row r="323" spans="3:32">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row>
    <row r="324" spans="3:32">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row>
    <row r="325" spans="3:32">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row>
    <row r="326" spans="3:32">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row>
    <row r="327" spans="3:32">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row>
    <row r="328" spans="3:32">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row>
    <row r="329" spans="3:32">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row>
    <row r="330" spans="3:32">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row>
    <row r="331" spans="3:32">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row>
    <row r="332" spans="3:32">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row>
    <row r="333" spans="3:32">
      <c r="C333" s="103"/>
      <c r="D333" s="103"/>
      <c r="E333" s="103"/>
      <c r="F333" s="103"/>
      <c r="G333" s="103"/>
      <c r="H333" s="103"/>
      <c r="I333" s="103"/>
      <c r="J333" s="103"/>
      <c r="K333" s="103"/>
      <c r="L333" s="103"/>
      <c r="M333" s="103"/>
      <c r="N333" s="103"/>
      <c r="O333" s="103"/>
      <c r="P333" s="103"/>
      <c r="Q333" s="103"/>
      <c r="R333" s="103"/>
      <c r="S333" s="103"/>
      <c r="T333" s="103"/>
      <c r="U333" s="103"/>
      <c r="V333" s="103"/>
      <c r="W333" s="103"/>
      <c r="X333" s="103"/>
      <c r="Y333" s="103"/>
      <c r="Z333" s="103"/>
      <c r="AA333" s="103"/>
      <c r="AB333" s="103"/>
      <c r="AC333" s="103"/>
      <c r="AD333" s="103"/>
      <c r="AE333" s="103"/>
      <c r="AF333" s="103"/>
    </row>
    <row r="334" spans="3:32">
      <c r="C334" s="103"/>
      <c r="D334" s="103"/>
      <c r="E334" s="103"/>
      <c r="F334" s="103"/>
      <c r="G334" s="103"/>
      <c r="H334" s="103"/>
      <c r="I334" s="103"/>
      <c r="J334" s="103"/>
      <c r="K334" s="103"/>
      <c r="L334" s="103"/>
      <c r="M334" s="103"/>
      <c r="N334" s="103"/>
      <c r="O334" s="103"/>
      <c r="P334" s="103"/>
      <c r="Q334" s="103"/>
      <c r="R334" s="103"/>
      <c r="S334" s="103"/>
      <c r="T334" s="103"/>
      <c r="U334" s="103"/>
      <c r="V334" s="103"/>
      <c r="W334" s="103"/>
      <c r="X334" s="103"/>
      <c r="Y334" s="103"/>
      <c r="Z334" s="103"/>
      <c r="AA334" s="103"/>
      <c r="AB334" s="103"/>
      <c r="AC334" s="103"/>
      <c r="AD334" s="103"/>
      <c r="AE334" s="103"/>
      <c r="AF334" s="103"/>
    </row>
    <row r="335" spans="3:32">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row>
    <row r="336" spans="3:32">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row>
    <row r="337" spans="3:32">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row>
    <row r="338" spans="3:32">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row>
    <row r="339" spans="3:32">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row>
    <row r="340" spans="3:32">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row>
    <row r="341" spans="3:32">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row>
    <row r="342" spans="3:32">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row>
    <row r="343" spans="3:32">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row>
    <row r="344" spans="3:32">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row>
    <row r="345" spans="3:32">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row>
    <row r="346" spans="3:32">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row>
    <row r="347" spans="3:32">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row>
    <row r="348" spans="3:32">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row>
    <row r="349" spans="3:32">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row>
    <row r="350" spans="3:32">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row>
    <row r="351" spans="3:32">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row>
    <row r="352" spans="3:32">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row>
    <row r="353" spans="3:32">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row>
    <row r="354" spans="3:32">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row>
    <row r="355" spans="3:32">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row>
    <row r="356" spans="3:32">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row>
    <row r="357" spans="3:32">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row>
    <row r="358" spans="3:32">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row>
    <row r="359" spans="3:32">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row>
    <row r="360" spans="3:32">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row>
    <row r="361" spans="3:32">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row>
    <row r="362" spans="3:32">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row>
    <row r="363" spans="3:32">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row>
    <row r="364" spans="3:32">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row>
    <row r="365" spans="3:32">
      <c r="C365" s="103"/>
      <c r="D365" s="103"/>
      <c r="E365" s="103"/>
      <c r="F365" s="103"/>
      <c r="G365" s="103"/>
      <c r="H365" s="103"/>
      <c r="I365" s="103"/>
      <c r="J365" s="103"/>
      <c r="K365" s="103"/>
      <c r="L365" s="103"/>
      <c r="M365" s="103"/>
      <c r="N365" s="103"/>
      <c r="O365" s="103"/>
      <c r="P365" s="103"/>
      <c r="Q365" s="103"/>
      <c r="R365" s="103"/>
      <c r="S365" s="103"/>
      <c r="T365" s="103"/>
      <c r="U365" s="103"/>
      <c r="V365" s="103"/>
      <c r="W365" s="103"/>
      <c r="X365" s="103"/>
      <c r="Y365" s="103"/>
      <c r="Z365" s="103"/>
      <c r="AA365" s="103"/>
      <c r="AB365" s="103"/>
      <c r="AC365" s="103"/>
      <c r="AD365" s="103"/>
      <c r="AE365" s="103"/>
      <c r="AF365" s="103"/>
    </row>
    <row r="366" spans="3:32">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c r="AA366" s="103"/>
      <c r="AB366" s="103"/>
      <c r="AC366" s="103"/>
      <c r="AD366" s="103"/>
      <c r="AE366" s="103"/>
      <c r="AF366" s="103"/>
    </row>
    <row r="367" spans="3:32">
      <c r="C367" s="103"/>
      <c r="D367" s="103"/>
      <c r="E367" s="103"/>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row>
    <row r="368" spans="3:32">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row>
    <row r="369" spans="3:32">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row>
    <row r="370" spans="3:32">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row>
    <row r="371" spans="3:32">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row>
    <row r="372" spans="3:32">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row>
    <row r="373" spans="3:32">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row>
    <row r="374" spans="3:32">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row>
    <row r="375" spans="3:32">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row>
    <row r="376" spans="3:32">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row>
    <row r="377" spans="3:32">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row>
    <row r="378" spans="3:32">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row>
    <row r="379" spans="3:32">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row>
    <row r="380" spans="3:32">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row>
    <row r="381" spans="3:32">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row>
    <row r="382" spans="3:32">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row>
    <row r="383" spans="3:32">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row>
    <row r="384" spans="3:32">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row>
    <row r="385" spans="3:32">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row>
    <row r="386" spans="3:32">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row>
    <row r="387" spans="3:32">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row>
    <row r="388" spans="3:32">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row>
    <row r="389" spans="3:32">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row>
    <row r="390" spans="3:32">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row>
    <row r="391" spans="3:32">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row>
    <row r="392" spans="3:32">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row>
    <row r="393" spans="3:32">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row>
    <row r="394" spans="3:32">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row>
    <row r="395" spans="3:32">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row>
    <row r="396" spans="3:32">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row>
    <row r="397" spans="3:32">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row>
    <row r="398" spans="3:32">
      <c r="C398" s="103"/>
      <c r="D398" s="103"/>
      <c r="E398" s="103"/>
      <c r="F398" s="103"/>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E398" s="103"/>
      <c r="AF398" s="103"/>
    </row>
    <row r="399" spans="3:32">
      <c r="C399" s="103"/>
      <c r="D399" s="103"/>
      <c r="E399" s="103"/>
      <c r="F399" s="103"/>
      <c r="G399" s="103"/>
      <c r="H399" s="103"/>
      <c r="I399" s="103"/>
      <c r="J399" s="103"/>
      <c r="K399" s="103"/>
      <c r="L399" s="103"/>
      <c r="M399" s="103"/>
      <c r="N399" s="103"/>
      <c r="O399" s="103"/>
      <c r="P399" s="103"/>
      <c r="Q399" s="103"/>
      <c r="R399" s="103"/>
      <c r="S399" s="103"/>
      <c r="T399" s="103"/>
      <c r="U399" s="103"/>
      <c r="V399" s="103"/>
      <c r="W399" s="103"/>
      <c r="X399" s="103"/>
      <c r="Y399" s="103"/>
      <c r="Z399" s="103"/>
      <c r="AA399" s="103"/>
      <c r="AB399" s="103"/>
      <c r="AC399" s="103"/>
      <c r="AD399" s="103"/>
      <c r="AE399" s="103"/>
      <c r="AF399" s="103"/>
    </row>
    <row r="400" spans="3:32">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row>
    <row r="401" spans="3:32">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row>
    <row r="402" spans="3:32">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row>
    <row r="403" spans="3:32">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row>
    <row r="404" spans="3:32">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row>
    <row r="405" spans="3:32">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row>
    <row r="406" spans="3:32">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row>
    <row r="407" spans="3:32">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row>
    <row r="408" spans="3:32">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row>
    <row r="409" spans="3:32">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row>
    <row r="410" spans="3:32">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row>
    <row r="411" spans="3:32">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row>
    <row r="412" spans="3:32">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row>
    <row r="413" spans="3:32">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row>
    <row r="414" spans="3:32">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row>
    <row r="415" spans="3:32">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row>
    <row r="416" spans="3:32">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row>
    <row r="417" spans="3:32">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row>
    <row r="418" spans="3:32">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row>
    <row r="419" spans="3:32">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row>
    <row r="420" spans="3:32">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row>
    <row r="421" spans="3:32">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row>
    <row r="422" spans="3:32">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row>
    <row r="423" spans="3:32">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row>
    <row r="424" spans="3:32">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row>
    <row r="425" spans="3:32">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row>
    <row r="426" spans="3:32">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row>
    <row r="427" spans="3:32">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row>
    <row r="428" spans="3:32">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row>
    <row r="429" spans="3:32">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row>
    <row r="430" spans="3:32">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row>
    <row r="431" spans="3:32">
      <c r="C431" s="103"/>
      <c r="D431" s="103"/>
      <c r="E431" s="103"/>
      <c r="F431" s="103"/>
      <c r="G431" s="103"/>
      <c r="H431" s="103"/>
      <c r="I431" s="103"/>
      <c r="J431" s="103"/>
      <c r="K431" s="103"/>
      <c r="L431" s="103"/>
      <c r="M431" s="103"/>
      <c r="N431" s="103"/>
      <c r="O431" s="103"/>
      <c r="P431" s="103"/>
      <c r="Q431" s="103"/>
      <c r="R431" s="103"/>
      <c r="S431" s="103"/>
      <c r="T431" s="103"/>
      <c r="U431" s="103"/>
      <c r="V431" s="103"/>
      <c r="W431" s="103"/>
      <c r="X431" s="103"/>
      <c r="Y431" s="103"/>
      <c r="Z431" s="103"/>
      <c r="AA431" s="103"/>
      <c r="AB431" s="103"/>
      <c r="AC431" s="103"/>
      <c r="AD431" s="103"/>
      <c r="AE431" s="103"/>
      <c r="AF431" s="103"/>
    </row>
    <row r="432" spans="3:32">
      <c r="C432" s="103"/>
      <c r="D432" s="103"/>
      <c r="E432" s="103"/>
      <c r="F432" s="103"/>
      <c r="G432" s="103"/>
      <c r="H432" s="103"/>
      <c r="I432" s="103"/>
      <c r="J432" s="103"/>
      <c r="K432" s="103"/>
      <c r="L432" s="103"/>
      <c r="M432" s="103"/>
      <c r="N432" s="103"/>
      <c r="O432" s="103"/>
      <c r="P432" s="103"/>
      <c r="Q432" s="103"/>
      <c r="R432" s="103"/>
      <c r="S432" s="103"/>
      <c r="T432" s="103"/>
      <c r="U432" s="103"/>
      <c r="V432" s="103"/>
      <c r="W432" s="103"/>
      <c r="X432" s="103"/>
      <c r="Y432" s="103"/>
      <c r="Z432" s="103"/>
      <c r="AA432" s="103"/>
      <c r="AB432" s="103"/>
      <c r="AC432" s="103"/>
      <c r="AD432" s="103"/>
      <c r="AE432" s="103"/>
      <c r="AF432" s="103"/>
    </row>
    <row r="433" spans="3:32">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row>
    <row r="434" spans="3:32">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row>
    <row r="435" spans="3:32">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row>
    <row r="436" spans="3:32">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row>
    <row r="437" spans="3:32">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row>
    <row r="438" spans="3:32">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row>
    <row r="439" spans="3:32">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row>
    <row r="440" spans="3:32">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row>
    <row r="441" spans="3:32">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row>
    <row r="442" spans="3:32">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row>
    <row r="443" spans="3:32">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row>
    <row r="444" spans="3:32">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row>
    <row r="445" spans="3:32">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row>
    <row r="446" spans="3:32">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row>
    <row r="447" spans="3:32">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row>
    <row r="448" spans="3:32">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row>
    <row r="449" spans="3:32">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row>
    <row r="450" spans="3:32">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row>
    <row r="451" spans="3:32">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row>
    <row r="452" spans="3:32">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row>
    <row r="453" spans="3:32">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row>
    <row r="454" spans="3:32">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row>
    <row r="455" spans="3:32">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row>
    <row r="456" spans="3:32">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row>
    <row r="457" spans="3:32">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row>
    <row r="458" spans="3:32">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row>
    <row r="459" spans="3:32">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row>
    <row r="460" spans="3:32">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row>
    <row r="461" spans="3:32">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row>
    <row r="462" spans="3:32">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row>
    <row r="463" spans="3:32">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row>
    <row r="464" spans="3:32">
      <c r="C464" s="103"/>
      <c r="D464" s="103"/>
      <c r="E464" s="103"/>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row>
    <row r="465" spans="3:32">
      <c r="C465" s="103"/>
      <c r="D465" s="103"/>
      <c r="E465" s="103"/>
      <c r="F465" s="103"/>
      <c r="G465" s="103"/>
      <c r="H465" s="103"/>
      <c r="I465" s="103"/>
      <c r="J465" s="103"/>
      <c r="K465" s="103"/>
      <c r="L465" s="103"/>
      <c r="M465" s="103"/>
      <c r="N465" s="103"/>
      <c r="O465" s="103"/>
      <c r="P465" s="103"/>
      <c r="Q465" s="103"/>
      <c r="R465" s="103"/>
      <c r="S465" s="103"/>
      <c r="T465" s="103"/>
      <c r="U465" s="103"/>
      <c r="V465" s="103"/>
      <c r="W465" s="103"/>
      <c r="X465" s="103"/>
      <c r="Y465" s="103"/>
      <c r="Z465" s="103"/>
      <c r="AA465" s="103"/>
      <c r="AB465" s="103"/>
      <c r="AC465" s="103"/>
      <c r="AD465" s="103"/>
      <c r="AE465" s="103"/>
      <c r="AF465" s="103"/>
    </row>
    <row r="466" spans="3:32">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row>
    <row r="467" spans="3:32">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row>
    <row r="468" spans="3:32">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row>
    <row r="469" spans="3:32">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row>
    <row r="470" spans="3:32">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row>
    <row r="471" spans="3:32">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row>
    <row r="472" spans="3:32">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row>
    <row r="473" spans="3:32">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row>
    <row r="474" spans="3:32">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row>
    <row r="475" spans="3:32">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row>
    <row r="476" spans="3:32">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row>
    <row r="477" spans="3:32">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row>
    <row r="478" spans="3:32">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row>
    <row r="479" spans="3:32">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row>
    <row r="480" spans="3:32">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row>
    <row r="481" spans="3:32">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row>
    <row r="482" spans="3:32">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row>
    <row r="483" spans="3:32">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row>
    <row r="484" spans="3:32">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row>
    <row r="485" spans="3:32">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row>
    <row r="486" spans="3:32">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row>
    <row r="487" spans="3:32">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row>
    <row r="488" spans="3:32">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row>
    <row r="489" spans="3:32">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row>
    <row r="490" spans="3:32">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row>
    <row r="491" spans="3:32">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row>
    <row r="492" spans="3:32">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row>
    <row r="493" spans="3:32">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row>
    <row r="494" spans="3:32">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row>
    <row r="495" spans="3:32">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row>
    <row r="496" spans="3:32">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row>
    <row r="497" spans="3:32">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row>
    <row r="498" spans="3:32">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3"/>
      <c r="AF498" s="103"/>
    </row>
    <row r="499" spans="3:32">
      <c r="C499" s="103"/>
      <c r="D499" s="103"/>
      <c r="E499" s="103"/>
      <c r="F499" s="103"/>
      <c r="G499" s="103"/>
      <c r="H499" s="103"/>
      <c r="I499" s="103"/>
      <c r="J499" s="103"/>
      <c r="K499" s="103"/>
      <c r="L499" s="103"/>
      <c r="M499" s="103"/>
      <c r="N499" s="103"/>
      <c r="O499" s="103"/>
      <c r="P499" s="103"/>
      <c r="Q499" s="103"/>
      <c r="R499" s="103"/>
      <c r="S499" s="103"/>
      <c r="T499" s="103"/>
      <c r="U499" s="103"/>
      <c r="V499" s="103"/>
      <c r="W499" s="103"/>
      <c r="X499" s="103"/>
      <c r="Y499" s="103"/>
      <c r="Z499" s="103"/>
      <c r="AA499" s="103"/>
      <c r="AB499" s="103"/>
      <c r="AC499" s="103"/>
      <c r="AD499" s="103"/>
      <c r="AE499" s="103"/>
      <c r="AF499" s="103"/>
    </row>
    <row r="500" spans="3:32">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row>
    <row r="501" spans="3:32">
      <c r="C501" s="103"/>
      <c r="D501" s="103"/>
      <c r="E501" s="103"/>
      <c r="F501" s="103"/>
      <c r="G501" s="103"/>
      <c r="H501" s="103"/>
      <c r="I501" s="103"/>
      <c r="J501" s="103"/>
      <c r="K501" s="103"/>
      <c r="L501" s="103"/>
      <c r="M501" s="103"/>
      <c r="N501" s="103"/>
      <c r="O501" s="103"/>
      <c r="P501" s="103"/>
      <c r="Q501" s="103"/>
      <c r="R501" s="103"/>
      <c r="S501" s="103"/>
      <c r="T501" s="103"/>
      <c r="U501" s="103"/>
      <c r="V501" s="103"/>
      <c r="W501" s="103"/>
      <c r="X501" s="103"/>
      <c r="Y501" s="103"/>
      <c r="Z501" s="103"/>
      <c r="AA501" s="103"/>
      <c r="AB501" s="103"/>
      <c r="AC501" s="103"/>
      <c r="AD501" s="103"/>
      <c r="AE501" s="103"/>
      <c r="AF501" s="103"/>
    </row>
    <row r="502" spans="3:32">
      <c r="C502" s="103"/>
      <c r="D502" s="103"/>
      <c r="E502" s="103"/>
      <c r="F502" s="103"/>
      <c r="G502" s="103"/>
      <c r="H502" s="103"/>
      <c r="I502" s="103"/>
      <c r="J502" s="103"/>
      <c r="K502" s="103"/>
      <c r="L502" s="103"/>
      <c r="M502" s="103"/>
      <c r="N502" s="103"/>
      <c r="O502" s="103"/>
      <c r="P502" s="103"/>
      <c r="Q502" s="103"/>
      <c r="R502" s="103"/>
      <c r="S502" s="103"/>
      <c r="T502" s="103"/>
      <c r="U502" s="103"/>
      <c r="V502" s="103"/>
      <c r="W502" s="103"/>
      <c r="X502" s="103"/>
      <c r="Y502" s="103"/>
      <c r="Z502" s="103"/>
      <c r="AA502" s="103"/>
      <c r="AB502" s="103"/>
      <c r="AC502" s="103"/>
      <c r="AD502" s="103"/>
      <c r="AE502" s="103"/>
      <c r="AF502" s="103"/>
    </row>
    <row r="503" spans="3:32">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row>
    <row r="504" spans="3:32">
      <c r="C504" s="103"/>
      <c r="D504" s="103"/>
      <c r="E504" s="103"/>
      <c r="F504" s="103"/>
      <c r="G504" s="103"/>
      <c r="H504" s="103"/>
      <c r="I504" s="103"/>
      <c r="J504" s="103"/>
      <c r="K504" s="103"/>
      <c r="L504" s="103"/>
      <c r="M504" s="103"/>
      <c r="N504" s="103"/>
      <c r="O504" s="103"/>
      <c r="P504" s="103"/>
      <c r="Q504" s="103"/>
      <c r="R504" s="103"/>
      <c r="S504" s="103"/>
      <c r="T504" s="103"/>
      <c r="U504" s="103"/>
      <c r="V504" s="103"/>
      <c r="W504" s="103"/>
      <c r="X504" s="103"/>
      <c r="Y504" s="103"/>
      <c r="Z504" s="103"/>
      <c r="AA504" s="103"/>
      <c r="AB504" s="103"/>
      <c r="AC504" s="103"/>
      <c r="AD504" s="103"/>
      <c r="AE504" s="103"/>
      <c r="AF504" s="103"/>
    </row>
    <row r="505" spans="3:32">
      <c r="C505" s="103"/>
      <c r="D505" s="103"/>
      <c r="E505" s="103"/>
      <c r="F505" s="103"/>
      <c r="G505" s="103"/>
      <c r="H505" s="103"/>
      <c r="I505" s="103"/>
      <c r="J505" s="103"/>
      <c r="K505" s="103"/>
      <c r="L505" s="103"/>
      <c r="M505" s="103"/>
      <c r="N505" s="103"/>
      <c r="O505" s="103"/>
      <c r="P505" s="103"/>
      <c r="Q505" s="103"/>
      <c r="R505" s="103"/>
      <c r="S505" s="103"/>
      <c r="T505" s="103"/>
      <c r="U505" s="103"/>
      <c r="V505" s="103"/>
      <c r="W505" s="103"/>
      <c r="X505" s="103"/>
      <c r="Y505" s="103"/>
      <c r="Z505" s="103"/>
      <c r="AA505" s="103"/>
      <c r="AB505" s="103"/>
      <c r="AC505" s="103"/>
      <c r="AD505" s="103"/>
      <c r="AE505" s="103"/>
      <c r="AF505" s="103"/>
    </row>
    <row r="506" spans="3:32">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row>
    <row r="507" spans="3:32">
      <c r="C507" s="103"/>
      <c r="D507" s="103"/>
      <c r="E507" s="103"/>
      <c r="F507" s="103"/>
      <c r="G507" s="103"/>
      <c r="H507" s="103"/>
      <c r="I507" s="103"/>
      <c r="J507" s="103"/>
      <c r="K507" s="103"/>
      <c r="L507" s="103"/>
      <c r="M507" s="103"/>
      <c r="N507" s="103"/>
      <c r="O507" s="103"/>
      <c r="P507" s="103"/>
      <c r="Q507" s="103"/>
      <c r="R507" s="103"/>
      <c r="S507" s="103"/>
      <c r="T507" s="103"/>
      <c r="U507" s="103"/>
      <c r="V507" s="103"/>
      <c r="W507" s="103"/>
      <c r="X507" s="103"/>
      <c r="Y507" s="103"/>
      <c r="Z507" s="103"/>
      <c r="AA507" s="103"/>
      <c r="AB507" s="103"/>
      <c r="AC507" s="103"/>
      <c r="AD507" s="103"/>
      <c r="AE507" s="103"/>
      <c r="AF507" s="103"/>
    </row>
    <row r="508" spans="3:32">
      <c r="C508" s="103"/>
      <c r="D508" s="103"/>
      <c r="E508" s="103"/>
      <c r="F508" s="103"/>
      <c r="G508" s="103"/>
      <c r="H508" s="103"/>
      <c r="I508" s="103"/>
      <c r="J508" s="103"/>
      <c r="K508" s="103"/>
      <c r="L508" s="103"/>
      <c r="M508" s="103"/>
      <c r="N508" s="103"/>
      <c r="O508" s="103"/>
      <c r="P508" s="103"/>
      <c r="Q508" s="103"/>
      <c r="R508" s="103"/>
      <c r="S508" s="103"/>
      <c r="T508" s="103"/>
      <c r="U508" s="103"/>
      <c r="V508" s="103"/>
      <c r="W508" s="103"/>
      <c r="X508" s="103"/>
      <c r="Y508" s="103"/>
      <c r="Z508" s="103"/>
      <c r="AA508" s="103"/>
      <c r="AB508" s="103"/>
      <c r="AC508" s="103"/>
      <c r="AD508" s="103"/>
      <c r="AE508" s="103"/>
      <c r="AF508" s="103"/>
    </row>
    <row r="509" spans="3:32">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row>
    <row r="510" spans="3:32">
      <c r="C510" s="103"/>
      <c r="D510" s="103"/>
      <c r="E510" s="103"/>
      <c r="F510" s="103"/>
      <c r="G510" s="103"/>
      <c r="H510" s="103"/>
      <c r="I510" s="103"/>
      <c r="J510" s="103"/>
      <c r="K510" s="103"/>
      <c r="L510" s="103"/>
      <c r="M510" s="103"/>
      <c r="N510" s="103"/>
      <c r="O510" s="103"/>
      <c r="P510" s="103"/>
      <c r="Q510" s="103"/>
      <c r="R510" s="103"/>
      <c r="S510" s="103"/>
      <c r="T510" s="103"/>
      <c r="U510" s="103"/>
      <c r="V510" s="103"/>
      <c r="W510" s="103"/>
      <c r="X510" s="103"/>
      <c r="Y510" s="103"/>
      <c r="Z510" s="103"/>
      <c r="AA510" s="103"/>
      <c r="AB510" s="103"/>
      <c r="AC510" s="103"/>
      <c r="AD510" s="103"/>
      <c r="AE510" s="103"/>
      <c r="AF510" s="103"/>
    </row>
    <row r="511" spans="3:32">
      <c r="C511" s="103"/>
      <c r="D511" s="103"/>
      <c r="E511" s="103"/>
      <c r="F511" s="103"/>
      <c r="G511" s="103"/>
      <c r="H511" s="103"/>
      <c r="I511" s="103"/>
      <c r="J511" s="103"/>
      <c r="K511" s="103"/>
      <c r="L511" s="103"/>
      <c r="M511" s="103"/>
      <c r="N511" s="103"/>
      <c r="O511" s="103"/>
      <c r="P511" s="103"/>
      <c r="Q511" s="103"/>
      <c r="R511" s="103"/>
      <c r="S511" s="103"/>
      <c r="T511" s="103"/>
      <c r="U511" s="103"/>
      <c r="V511" s="103"/>
      <c r="W511" s="103"/>
      <c r="X511" s="103"/>
      <c r="Y511" s="103"/>
      <c r="Z511" s="103"/>
      <c r="AA511" s="103"/>
      <c r="AB511" s="103"/>
      <c r="AC511" s="103"/>
      <c r="AD511" s="103"/>
      <c r="AE511" s="103"/>
      <c r="AF511" s="103"/>
    </row>
    <row r="512" spans="3:32">
      <c r="C512" s="103"/>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row>
    <row r="513" spans="3:32">
      <c r="C513" s="103"/>
      <c r="D513" s="103"/>
      <c r="E513" s="103"/>
      <c r="F513" s="103"/>
      <c r="G513" s="103"/>
      <c r="H513" s="103"/>
      <c r="I513" s="103"/>
      <c r="J513" s="103"/>
      <c r="K513" s="103"/>
      <c r="L513" s="103"/>
      <c r="M513" s="103"/>
      <c r="N513" s="103"/>
      <c r="O513" s="103"/>
      <c r="P513" s="103"/>
      <c r="Q513" s="103"/>
      <c r="R513" s="103"/>
      <c r="S513" s="103"/>
      <c r="T513" s="103"/>
      <c r="U513" s="103"/>
      <c r="V513" s="103"/>
      <c r="W513" s="103"/>
      <c r="X513" s="103"/>
      <c r="Y513" s="103"/>
      <c r="Z513" s="103"/>
      <c r="AA513" s="103"/>
      <c r="AB513" s="103"/>
      <c r="AC513" s="103"/>
      <c r="AD513" s="103"/>
      <c r="AE513" s="103"/>
      <c r="AF513" s="103"/>
    </row>
    <row r="514" spans="3:32">
      <c r="C514" s="103"/>
      <c r="D514" s="103"/>
      <c r="E514" s="103"/>
      <c r="F514" s="103"/>
      <c r="G514" s="103"/>
      <c r="H514" s="103"/>
      <c r="I514" s="103"/>
      <c r="J514" s="103"/>
      <c r="K514" s="103"/>
      <c r="L514" s="103"/>
      <c r="M514" s="103"/>
      <c r="N514" s="103"/>
      <c r="O514" s="103"/>
      <c r="P514" s="103"/>
      <c r="Q514" s="103"/>
      <c r="R514" s="103"/>
      <c r="S514" s="103"/>
      <c r="T514" s="103"/>
      <c r="U514" s="103"/>
      <c r="V514" s="103"/>
      <c r="W514" s="103"/>
      <c r="X514" s="103"/>
      <c r="Y514" s="103"/>
      <c r="Z514" s="103"/>
      <c r="AA514" s="103"/>
      <c r="AB514" s="103"/>
      <c r="AC514" s="103"/>
      <c r="AD514" s="103"/>
      <c r="AE514" s="103"/>
      <c r="AF514" s="103"/>
    </row>
    <row r="515" spans="3:32">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row>
    <row r="516" spans="3:32">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row>
    <row r="517" spans="3:32">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row>
    <row r="518" spans="3:32">
      <c r="C518" s="103"/>
      <c r="D518" s="103"/>
      <c r="E518" s="103"/>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row>
    <row r="519" spans="3:32">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row>
    <row r="520" spans="3:32">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row>
    <row r="521" spans="3:32">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3"/>
      <c r="AA521" s="103"/>
      <c r="AB521" s="103"/>
      <c r="AC521" s="103"/>
      <c r="AD521" s="103"/>
      <c r="AE521" s="103"/>
      <c r="AF521" s="103"/>
    </row>
    <row r="522" spans="3:32">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row>
    <row r="523" spans="3:32">
      <c r="C523" s="103"/>
      <c r="D523" s="103"/>
      <c r="E523" s="103"/>
      <c r="F523" s="103"/>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row>
    <row r="524" spans="3:32">
      <c r="C524" s="103"/>
      <c r="D524" s="103"/>
      <c r="E524" s="103"/>
      <c r="F524" s="103"/>
      <c r="G524" s="103"/>
      <c r="H524" s="103"/>
      <c r="I524" s="103"/>
      <c r="J524" s="103"/>
      <c r="K524" s="103"/>
      <c r="L524" s="103"/>
      <c r="M524" s="103"/>
      <c r="N524" s="103"/>
      <c r="O524" s="103"/>
      <c r="P524" s="103"/>
      <c r="Q524" s="103"/>
      <c r="R524" s="103"/>
      <c r="S524" s="103"/>
      <c r="T524" s="103"/>
      <c r="U524" s="103"/>
      <c r="V524" s="103"/>
      <c r="W524" s="103"/>
      <c r="X524" s="103"/>
      <c r="Y524" s="103"/>
      <c r="Z524" s="103"/>
      <c r="AA524" s="103"/>
      <c r="AB524" s="103"/>
      <c r="AC524" s="103"/>
      <c r="AD524" s="103"/>
      <c r="AE524" s="103"/>
      <c r="AF524" s="103"/>
    </row>
    <row r="525" spans="3:32">
      <c r="C525" s="103"/>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row>
    <row r="526" spans="3:32">
      <c r="C526" s="103"/>
      <c r="D526" s="103"/>
      <c r="E526" s="103"/>
      <c r="F526" s="103"/>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row>
    <row r="527" spans="3:32">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row>
    <row r="528" spans="3:32">
      <c r="C528" s="103"/>
      <c r="D528" s="103"/>
      <c r="E528" s="103"/>
      <c r="F528" s="103"/>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row>
    <row r="529" spans="3:32">
      <c r="C529" s="103"/>
      <c r="D529" s="103"/>
      <c r="E529" s="103"/>
      <c r="F529" s="103"/>
      <c r="G529" s="103"/>
      <c r="H529" s="103"/>
      <c r="I529" s="103"/>
      <c r="J529" s="103"/>
      <c r="K529" s="103"/>
      <c r="L529" s="103"/>
      <c r="M529" s="103"/>
      <c r="N529" s="103"/>
      <c r="O529" s="103"/>
      <c r="P529" s="103"/>
      <c r="Q529" s="103"/>
      <c r="R529" s="103"/>
      <c r="S529" s="103"/>
      <c r="T529" s="103"/>
      <c r="U529" s="103"/>
      <c r="V529" s="103"/>
      <c r="W529" s="103"/>
      <c r="X529" s="103"/>
      <c r="Y529" s="103"/>
      <c r="Z529" s="103"/>
      <c r="AA529" s="103"/>
      <c r="AB529" s="103"/>
      <c r="AC529" s="103"/>
      <c r="AD529" s="103"/>
      <c r="AE529" s="103"/>
      <c r="AF529" s="103"/>
    </row>
    <row r="530" spans="3:32">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row>
    <row r="531" spans="3:32">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3"/>
      <c r="AA531" s="103"/>
      <c r="AB531" s="103"/>
      <c r="AC531" s="103"/>
      <c r="AD531" s="103"/>
      <c r="AE531" s="103"/>
      <c r="AF531" s="103"/>
    </row>
    <row r="532" spans="3:32">
      <c r="C532" s="103"/>
      <c r="D532" s="103"/>
      <c r="E532" s="103"/>
      <c r="F532" s="103"/>
      <c r="G532" s="103"/>
      <c r="H532" s="103"/>
      <c r="I532" s="103"/>
      <c r="J532" s="103"/>
      <c r="K532" s="103"/>
      <c r="L532" s="103"/>
      <c r="M532" s="103"/>
      <c r="N532" s="103"/>
      <c r="O532" s="103"/>
      <c r="P532" s="103"/>
      <c r="Q532" s="103"/>
      <c r="R532" s="103"/>
      <c r="S532" s="103"/>
      <c r="T532" s="103"/>
      <c r="U532" s="103"/>
      <c r="V532" s="103"/>
      <c r="W532" s="103"/>
      <c r="X532" s="103"/>
      <c r="Y532" s="103"/>
      <c r="Z532" s="103"/>
      <c r="AA532" s="103"/>
      <c r="AB532" s="103"/>
      <c r="AC532" s="103"/>
      <c r="AD532" s="103"/>
      <c r="AE532" s="103"/>
      <c r="AF532" s="103"/>
    </row>
    <row r="533" spans="3:32">
      <c r="C533" s="103"/>
      <c r="D533" s="103"/>
      <c r="E533" s="103"/>
      <c r="F533" s="103"/>
      <c r="G533" s="103"/>
      <c r="H533" s="103"/>
      <c r="I533" s="103"/>
      <c r="J533" s="103"/>
      <c r="K533" s="103"/>
      <c r="L533" s="103"/>
      <c r="M533" s="103"/>
      <c r="N533" s="103"/>
      <c r="O533" s="103"/>
      <c r="P533" s="103"/>
      <c r="Q533" s="103"/>
      <c r="R533" s="103"/>
      <c r="S533" s="103"/>
      <c r="T533" s="103"/>
      <c r="U533" s="103"/>
      <c r="V533" s="103"/>
      <c r="W533" s="103"/>
      <c r="X533" s="103"/>
      <c r="Y533" s="103"/>
      <c r="Z533" s="103"/>
      <c r="AA533" s="103"/>
      <c r="AB533" s="103"/>
      <c r="AC533" s="103"/>
      <c r="AD533" s="103"/>
      <c r="AE533" s="103"/>
      <c r="AF533" s="103"/>
    </row>
    <row r="534" spans="3:32">
      <c r="C534" s="103"/>
      <c r="D534" s="103"/>
      <c r="E534" s="103"/>
      <c r="F534" s="103"/>
      <c r="G534" s="103"/>
      <c r="H534" s="103"/>
      <c r="I534" s="103"/>
      <c r="J534" s="103"/>
      <c r="K534" s="103"/>
      <c r="L534" s="103"/>
      <c r="M534" s="103"/>
      <c r="N534" s="103"/>
      <c r="O534" s="103"/>
      <c r="P534" s="103"/>
      <c r="Q534" s="103"/>
      <c r="R534" s="103"/>
      <c r="S534" s="103"/>
      <c r="T534" s="103"/>
      <c r="U534" s="103"/>
      <c r="V534" s="103"/>
      <c r="W534" s="103"/>
      <c r="X534" s="103"/>
      <c r="Y534" s="103"/>
      <c r="Z534" s="103"/>
      <c r="AA534" s="103"/>
      <c r="AB534" s="103"/>
      <c r="AC534" s="103"/>
      <c r="AD534" s="103"/>
      <c r="AE534" s="103"/>
      <c r="AF534" s="103"/>
    </row>
    <row r="535" spans="3:32">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row>
    <row r="536" spans="3:32">
      <c r="C536" s="103"/>
      <c r="D536" s="103"/>
      <c r="E536" s="10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row>
    <row r="537" spans="3:32">
      <c r="C537" s="103"/>
      <c r="D537" s="103"/>
      <c r="E537" s="103"/>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row>
    <row r="538" spans="3:32">
      <c r="C538" s="103"/>
      <c r="D538" s="103"/>
      <c r="E538" s="103"/>
      <c r="F538" s="103"/>
      <c r="G538" s="103"/>
      <c r="H538" s="103"/>
      <c r="I538" s="103"/>
      <c r="J538" s="103"/>
      <c r="K538" s="103"/>
      <c r="L538" s="103"/>
      <c r="M538" s="103"/>
      <c r="N538" s="103"/>
      <c r="O538" s="103"/>
      <c r="P538" s="103"/>
      <c r="Q538" s="103"/>
      <c r="R538" s="103"/>
      <c r="S538" s="103"/>
      <c r="T538" s="103"/>
      <c r="U538" s="103"/>
      <c r="V538" s="103"/>
      <c r="W538" s="103"/>
      <c r="X538" s="103"/>
      <c r="Y538" s="103"/>
      <c r="Z538" s="103"/>
      <c r="AA538" s="103"/>
      <c r="AB538" s="103"/>
      <c r="AC538" s="103"/>
      <c r="AD538" s="103"/>
      <c r="AE538" s="103"/>
      <c r="AF538" s="103"/>
    </row>
    <row r="539" spans="3:32">
      <c r="C539" s="103"/>
      <c r="D539" s="103"/>
      <c r="E539" s="103"/>
      <c r="F539" s="103"/>
      <c r="G539" s="103"/>
      <c r="H539" s="103"/>
      <c r="I539" s="103"/>
      <c r="J539" s="103"/>
      <c r="K539" s="103"/>
      <c r="L539" s="103"/>
      <c r="M539" s="103"/>
      <c r="N539" s="103"/>
      <c r="O539" s="103"/>
      <c r="P539" s="103"/>
      <c r="Q539" s="103"/>
      <c r="R539" s="103"/>
      <c r="S539" s="103"/>
      <c r="T539" s="103"/>
      <c r="U539" s="103"/>
      <c r="V539" s="103"/>
      <c r="W539" s="103"/>
      <c r="X539" s="103"/>
      <c r="Y539" s="103"/>
      <c r="Z539" s="103"/>
      <c r="AA539" s="103"/>
      <c r="AB539" s="103"/>
      <c r="AC539" s="103"/>
      <c r="AD539" s="103"/>
      <c r="AE539" s="103"/>
      <c r="AF539" s="103"/>
    </row>
    <row r="540" spans="3:32">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row>
    <row r="541" spans="3:32">
      <c r="C541" s="103"/>
      <c r="D541" s="103"/>
      <c r="E541" s="103"/>
      <c r="F541" s="103"/>
      <c r="G541" s="103"/>
      <c r="H541" s="103"/>
      <c r="I541" s="103"/>
      <c r="J541" s="103"/>
      <c r="K541" s="103"/>
      <c r="L541" s="103"/>
      <c r="M541" s="103"/>
      <c r="N541" s="103"/>
      <c r="O541" s="103"/>
      <c r="P541" s="103"/>
      <c r="Q541" s="103"/>
      <c r="R541" s="103"/>
      <c r="S541" s="103"/>
      <c r="T541" s="103"/>
      <c r="U541" s="103"/>
      <c r="V541" s="103"/>
      <c r="W541" s="103"/>
      <c r="X541" s="103"/>
      <c r="Y541" s="103"/>
      <c r="Z541" s="103"/>
      <c r="AA541" s="103"/>
      <c r="AB541" s="103"/>
      <c r="AC541" s="103"/>
      <c r="AD541" s="103"/>
      <c r="AE541" s="103"/>
      <c r="AF541" s="103"/>
    </row>
    <row r="542" spans="3:32">
      <c r="C542" s="103"/>
      <c r="D542" s="103"/>
      <c r="E542" s="103"/>
      <c r="F542" s="103"/>
      <c r="G542" s="103"/>
      <c r="H542" s="103"/>
      <c r="I542" s="103"/>
      <c r="J542" s="103"/>
      <c r="K542" s="103"/>
      <c r="L542" s="103"/>
      <c r="M542" s="103"/>
      <c r="N542" s="103"/>
      <c r="O542" s="103"/>
      <c r="P542" s="103"/>
      <c r="Q542" s="103"/>
      <c r="R542" s="103"/>
      <c r="S542" s="103"/>
      <c r="T542" s="103"/>
      <c r="U542" s="103"/>
      <c r="V542" s="103"/>
      <c r="W542" s="103"/>
      <c r="X542" s="103"/>
      <c r="Y542" s="103"/>
      <c r="Z542" s="103"/>
      <c r="AA542" s="103"/>
      <c r="AB542" s="103"/>
      <c r="AC542" s="103"/>
      <c r="AD542" s="103"/>
      <c r="AE542" s="103"/>
      <c r="AF542" s="103"/>
    </row>
    <row r="543" spans="3:32">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row>
    <row r="544" spans="3:32">
      <c r="C544" s="103"/>
      <c r="D544" s="103"/>
      <c r="E544" s="103"/>
      <c r="F544" s="103"/>
      <c r="G544" s="103"/>
      <c r="H544" s="103"/>
      <c r="I544" s="103"/>
      <c r="J544" s="103"/>
      <c r="K544" s="103"/>
      <c r="L544" s="103"/>
      <c r="M544" s="103"/>
      <c r="N544" s="103"/>
      <c r="O544" s="103"/>
      <c r="P544" s="103"/>
      <c r="Q544" s="103"/>
      <c r="R544" s="103"/>
      <c r="S544" s="103"/>
      <c r="T544" s="103"/>
      <c r="U544" s="103"/>
      <c r="V544" s="103"/>
      <c r="W544" s="103"/>
      <c r="X544" s="103"/>
      <c r="Y544" s="103"/>
      <c r="Z544" s="103"/>
      <c r="AA544" s="103"/>
      <c r="AB544" s="103"/>
      <c r="AC544" s="103"/>
      <c r="AD544" s="103"/>
      <c r="AE544" s="103"/>
      <c r="AF544" s="103"/>
    </row>
    <row r="545" spans="3:32">
      <c r="C545" s="103"/>
      <c r="D545" s="103"/>
      <c r="E545" s="103"/>
      <c r="F545" s="103"/>
      <c r="G545" s="103"/>
      <c r="H545" s="103"/>
      <c r="I545" s="103"/>
      <c r="J545" s="103"/>
      <c r="K545" s="103"/>
      <c r="L545" s="103"/>
      <c r="M545" s="103"/>
      <c r="N545" s="103"/>
      <c r="O545" s="103"/>
      <c r="P545" s="103"/>
      <c r="Q545" s="103"/>
      <c r="R545" s="103"/>
      <c r="S545" s="103"/>
      <c r="T545" s="103"/>
      <c r="U545" s="103"/>
      <c r="V545" s="103"/>
      <c r="W545" s="103"/>
      <c r="X545" s="103"/>
      <c r="Y545" s="103"/>
      <c r="Z545" s="103"/>
      <c r="AA545" s="103"/>
      <c r="AB545" s="103"/>
      <c r="AC545" s="103"/>
      <c r="AD545" s="103"/>
      <c r="AE545" s="103"/>
      <c r="AF545" s="103"/>
    </row>
    <row r="546" spans="3:32">
      <c r="C546" s="103"/>
      <c r="D546" s="103"/>
      <c r="E546" s="103"/>
      <c r="F546" s="103"/>
      <c r="G546" s="103"/>
      <c r="H546" s="103"/>
      <c r="I546" s="103"/>
      <c r="J546" s="103"/>
      <c r="K546" s="103"/>
      <c r="L546" s="103"/>
      <c r="M546" s="103"/>
      <c r="N546" s="103"/>
      <c r="O546" s="103"/>
      <c r="P546" s="103"/>
      <c r="Q546" s="103"/>
      <c r="R546" s="103"/>
      <c r="S546" s="103"/>
      <c r="T546" s="103"/>
      <c r="U546" s="103"/>
      <c r="V546" s="103"/>
      <c r="W546" s="103"/>
      <c r="X546" s="103"/>
      <c r="Y546" s="103"/>
      <c r="Z546" s="103"/>
      <c r="AA546" s="103"/>
      <c r="AB546" s="103"/>
      <c r="AC546" s="103"/>
      <c r="AD546" s="103"/>
      <c r="AE546" s="103"/>
      <c r="AF546" s="103"/>
    </row>
    <row r="547" spans="3:32">
      <c r="C547" s="103"/>
      <c r="D547" s="103"/>
      <c r="E547" s="103"/>
      <c r="F547" s="103"/>
      <c r="G547" s="103"/>
      <c r="H547" s="103"/>
      <c r="I547" s="103"/>
      <c r="J547" s="103"/>
      <c r="K547" s="103"/>
      <c r="L547" s="103"/>
      <c r="M547" s="103"/>
      <c r="N547" s="103"/>
      <c r="O547" s="103"/>
      <c r="P547" s="103"/>
      <c r="Q547" s="103"/>
      <c r="R547" s="103"/>
      <c r="S547" s="103"/>
      <c r="T547" s="103"/>
      <c r="U547" s="103"/>
      <c r="V547" s="103"/>
      <c r="W547" s="103"/>
      <c r="X547" s="103"/>
      <c r="Y547" s="103"/>
      <c r="Z547" s="103"/>
      <c r="AA547" s="103"/>
      <c r="AB547" s="103"/>
      <c r="AC547" s="103"/>
      <c r="AD547" s="103"/>
      <c r="AE547" s="103"/>
      <c r="AF547" s="103"/>
    </row>
    <row r="548" spans="3:32">
      <c r="C548" s="103"/>
      <c r="D548" s="103"/>
      <c r="E548" s="103"/>
      <c r="F548" s="103"/>
      <c r="G548" s="103"/>
      <c r="H548" s="103"/>
      <c r="I548" s="103"/>
      <c r="J548" s="103"/>
      <c r="K548" s="103"/>
      <c r="L548" s="103"/>
      <c r="M548" s="103"/>
      <c r="N548" s="103"/>
      <c r="O548" s="103"/>
      <c r="P548" s="103"/>
      <c r="Q548" s="103"/>
      <c r="R548" s="103"/>
      <c r="S548" s="103"/>
      <c r="T548" s="103"/>
      <c r="U548" s="103"/>
      <c r="V548" s="103"/>
      <c r="W548" s="103"/>
      <c r="X548" s="103"/>
      <c r="Y548" s="103"/>
      <c r="Z548" s="103"/>
      <c r="AA548" s="103"/>
      <c r="AB548" s="103"/>
      <c r="AC548" s="103"/>
      <c r="AD548" s="103"/>
      <c r="AE548" s="103"/>
      <c r="AF548" s="103"/>
    </row>
    <row r="549" spans="3:32">
      <c r="C549" s="103"/>
      <c r="D549" s="103"/>
      <c r="E549" s="103"/>
      <c r="F549" s="103"/>
      <c r="G549" s="103"/>
      <c r="H549" s="103"/>
      <c r="I549" s="103"/>
      <c r="J549" s="103"/>
      <c r="K549" s="103"/>
      <c r="L549" s="103"/>
      <c r="M549" s="103"/>
      <c r="N549" s="103"/>
      <c r="O549" s="103"/>
      <c r="P549" s="103"/>
      <c r="Q549" s="103"/>
      <c r="R549" s="103"/>
      <c r="S549" s="103"/>
      <c r="T549" s="103"/>
      <c r="U549" s="103"/>
      <c r="V549" s="103"/>
      <c r="W549" s="103"/>
      <c r="X549" s="103"/>
      <c r="Y549" s="103"/>
      <c r="Z549" s="103"/>
      <c r="AA549" s="103"/>
      <c r="AB549" s="103"/>
      <c r="AC549" s="103"/>
      <c r="AD549" s="103"/>
      <c r="AE549" s="103"/>
      <c r="AF549" s="103"/>
    </row>
    <row r="550" spans="3:32">
      <c r="C550" s="103"/>
      <c r="D550" s="103"/>
      <c r="E550" s="103"/>
      <c r="F550" s="103"/>
      <c r="G550" s="103"/>
      <c r="H550" s="103"/>
      <c r="I550" s="103"/>
      <c r="J550" s="103"/>
      <c r="K550" s="103"/>
      <c r="L550" s="103"/>
      <c r="M550" s="103"/>
      <c r="N550" s="103"/>
      <c r="O550" s="103"/>
      <c r="P550" s="103"/>
      <c r="Q550" s="103"/>
      <c r="R550" s="103"/>
      <c r="S550" s="103"/>
      <c r="T550" s="103"/>
      <c r="U550" s="103"/>
      <c r="V550" s="103"/>
      <c r="W550" s="103"/>
      <c r="X550" s="103"/>
      <c r="Y550" s="103"/>
      <c r="Z550" s="103"/>
      <c r="AA550" s="103"/>
      <c r="AB550" s="103"/>
      <c r="AC550" s="103"/>
      <c r="AD550" s="103"/>
      <c r="AE550" s="103"/>
      <c r="AF550" s="103"/>
    </row>
    <row r="551" spans="3:32">
      <c r="C551" s="103"/>
      <c r="D551" s="103"/>
      <c r="E551" s="103"/>
      <c r="F551" s="103"/>
      <c r="G551" s="103"/>
      <c r="H551" s="103"/>
      <c r="I551" s="103"/>
      <c r="J551" s="103"/>
      <c r="K551" s="103"/>
      <c r="L551" s="103"/>
      <c r="M551" s="103"/>
      <c r="N551" s="103"/>
      <c r="O551" s="103"/>
      <c r="P551" s="103"/>
      <c r="Q551" s="103"/>
      <c r="R551" s="103"/>
      <c r="S551" s="103"/>
      <c r="T551" s="103"/>
      <c r="U551" s="103"/>
      <c r="V551" s="103"/>
      <c r="W551" s="103"/>
      <c r="X551" s="103"/>
      <c r="Y551" s="103"/>
      <c r="Z551" s="103"/>
      <c r="AA551" s="103"/>
      <c r="AB551" s="103"/>
      <c r="AC551" s="103"/>
      <c r="AD551" s="103"/>
      <c r="AE551" s="103"/>
      <c r="AF551" s="103"/>
    </row>
    <row r="552" spans="3:32">
      <c r="C552" s="103"/>
      <c r="D552" s="103"/>
      <c r="E552" s="103"/>
      <c r="F552" s="103"/>
      <c r="G552" s="103"/>
      <c r="H552" s="103"/>
      <c r="I552" s="103"/>
      <c r="J552" s="103"/>
      <c r="K552" s="103"/>
      <c r="L552" s="103"/>
      <c r="M552" s="103"/>
      <c r="N552" s="103"/>
      <c r="O552" s="103"/>
      <c r="P552" s="103"/>
      <c r="Q552" s="103"/>
      <c r="R552" s="103"/>
      <c r="S552" s="103"/>
      <c r="T552" s="103"/>
      <c r="U552" s="103"/>
      <c r="V552" s="103"/>
      <c r="W552" s="103"/>
      <c r="X552" s="103"/>
      <c r="Y552" s="103"/>
      <c r="Z552" s="103"/>
      <c r="AA552" s="103"/>
      <c r="AB552" s="103"/>
      <c r="AC552" s="103"/>
      <c r="AD552" s="103"/>
      <c r="AE552" s="103"/>
      <c r="AF552" s="103"/>
    </row>
    <row r="553" spans="3:32">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row>
    <row r="554" spans="3:32">
      <c r="C554" s="103"/>
      <c r="D554" s="103"/>
      <c r="E554" s="103"/>
      <c r="F554" s="103"/>
      <c r="G554" s="103"/>
      <c r="H554" s="103"/>
      <c r="I554" s="103"/>
      <c r="J554" s="103"/>
      <c r="K554" s="103"/>
      <c r="L554" s="103"/>
      <c r="M554" s="103"/>
      <c r="N554" s="103"/>
      <c r="O554" s="103"/>
      <c r="P554" s="103"/>
      <c r="Q554" s="103"/>
      <c r="R554" s="103"/>
      <c r="S554" s="103"/>
      <c r="T554" s="103"/>
      <c r="U554" s="103"/>
      <c r="V554" s="103"/>
      <c r="W554" s="103"/>
      <c r="X554" s="103"/>
      <c r="Y554" s="103"/>
      <c r="Z554" s="103"/>
      <c r="AA554" s="103"/>
      <c r="AB554" s="103"/>
      <c r="AC554" s="103"/>
      <c r="AD554" s="103"/>
      <c r="AE554" s="103"/>
      <c r="AF554" s="103"/>
    </row>
    <row r="555" spans="3:32">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3"/>
      <c r="AA555" s="103"/>
      <c r="AB555" s="103"/>
      <c r="AC555" s="103"/>
      <c r="AD555" s="103"/>
      <c r="AE555" s="103"/>
      <c r="AF555" s="103"/>
    </row>
    <row r="556" spans="3:32">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3"/>
      <c r="AA556" s="103"/>
      <c r="AB556" s="103"/>
      <c r="AC556" s="103"/>
      <c r="AD556" s="103"/>
      <c r="AE556" s="103"/>
      <c r="AF556" s="103"/>
    </row>
    <row r="557" spans="3:32">
      <c r="C557" s="103"/>
      <c r="D557" s="103"/>
      <c r="E557" s="103"/>
      <c r="F557" s="103"/>
      <c r="G557" s="103"/>
      <c r="H557" s="103"/>
      <c r="I557" s="103"/>
      <c r="J557" s="103"/>
      <c r="K557" s="103"/>
      <c r="L557" s="103"/>
      <c r="M557" s="103"/>
      <c r="N557" s="103"/>
      <c r="O557" s="103"/>
      <c r="P557" s="103"/>
      <c r="Q557" s="103"/>
      <c r="R557" s="103"/>
      <c r="S557" s="103"/>
      <c r="T557" s="103"/>
      <c r="U557" s="103"/>
      <c r="V557" s="103"/>
      <c r="W557" s="103"/>
      <c r="X557" s="103"/>
      <c r="Y557" s="103"/>
      <c r="Z557" s="103"/>
      <c r="AA557" s="103"/>
      <c r="AB557" s="103"/>
      <c r="AC557" s="103"/>
      <c r="AD557" s="103"/>
      <c r="AE557" s="103"/>
      <c r="AF557" s="103"/>
    </row>
    <row r="558" spans="3:32">
      <c r="C558" s="103"/>
      <c r="D558" s="103"/>
      <c r="E558" s="103"/>
      <c r="F558" s="103"/>
      <c r="G558" s="103"/>
      <c r="H558" s="103"/>
      <c r="I558" s="103"/>
      <c r="J558" s="103"/>
      <c r="K558" s="103"/>
      <c r="L558" s="103"/>
      <c r="M558" s="103"/>
      <c r="N558" s="103"/>
      <c r="O558" s="103"/>
      <c r="P558" s="103"/>
      <c r="Q558" s="103"/>
      <c r="R558" s="103"/>
      <c r="S558" s="103"/>
      <c r="T558" s="103"/>
      <c r="U558" s="103"/>
      <c r="V558" s="103"/>
      <c r="W558" s="103"/>
      <c r="X558" s="103"/>
      <c r="Y558" s="103"/>
      <c r="Z558" s="103"/>
      <c r="AA558" s="103"/>
      <c r="AB558" s="103"/>
      <c r="AC558" s="103"/>
      <c r="AD558" s="103"/>
      <c r="AE558" s="103"/>
      <c r="AF558" s="103"/>
    </row>
    <row r="559" spans="3:32">
      <c r="C559" s="103"/>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row>
    <row r="560" spans="3:32">
      <c r="C560" s="103"/>
      <c r="D560" s="103"/>
      <c r="E560" s="103"/>
      <c r="F560" s="103"/>
      <c r="G560" s="103"/>
      <c r="H560" s="103"/>
      <c r="I560" s="103"/>
      <c r="J560" s="103"/>
      <c r="K560" s="103"/>
      <c r="L560" s="103"/>
      <c r="M560" s="103"/>
      <c r="N560" s="103"/>
      <c r="O560" s="103"/>
      <c r="P560" s="103"/>
      <c r="Q560" s="103"/>
      <c r="R560" s="103"/>
      <c r="S560" s="103"/>
      <c r="T560" s="103"/>
      <c r="U560" s="103"/>
      <c r="V560" s="103"/>
      <c r="W560" s="103"/>
      <c r="X560" s="103"/>
      <c r="Y560" s="103"/>
      <c r="Z560" s="103"/>
      <c r="AA560" s="103"/>
      <c r="AB560" s="103"/>
      <c r="AC560" s="103"/>
      <c r="AD560" s="103"/>
      <c r="AE560" s="103"/>
      <c r="AF560" s="103"/>
    </row>
    <row r="561" spans="3:32">
      <c r="C561" s="103"/>
      <c r="D561" s="103"/>
      <c r="E561" s="103"/>
      <c r="F561" s="103"/>
      <c r="G561" s="103"/>
      <c r="H561" s="103"/>
      <c r="I561" s="103"/>
      <c r="J561" s="103"/>
      <c r="K561" s="103"/>
      <c r="L561" s="103"/>
      <c r="M561" s="103"/>
      <c r="N561" s="103"/>
      <c r="O561" s="103"/>
      <c r="P561" s="103"/>
      <c r="Q561" s="103"/>
      <c r="R561" s="103"/>
      <c r="S561" s="103"/>
      <c r="T561" s="103"/>
      <c r="U561" s="103"/>
      <c r="V561" s="103"/>
      <c r="W561" s="103"/>
      <c r="X561" s="103"/>
      <c r="Y561" s="103"/>
      <c r="Z561" s="103"/>
      <c r="AA561" s="103"/>
      <c r="AB561" s="103"/>
      <c r="AC561" s="103"/>
      <c r="AD561" s="103"/>
      <c r="AE561" s="103"/>
      <c r="AF561" s="103"/>
    </row>
    <row r="562" spans="3:32">
      <c r="C562" s="103"/>
      <c r="D562" s="103"/>
      <c r="E562" s="103"/>
      <c r="F562" s="103"/>
      <c r="G562" s="103"/>
      <c r="H562" s="103"/>
      <c r="I562" s="103"/>
      <c r="J562" s="103"/>
      <c r="K562" s="103"/>
      <c r="L562" s="103"/>
      <c r="M562" s="103"/>
      <c r="N562" s="103"/>
      <c r="O562" s="103"/>
      <c r="P562" s="103"/>
      <c r="Q562" s="103"/>
      <c r="R562" s="103"/>
      <c r="S562" s="103"/>
      <c r="T562" s="103"/>
      <c r="U562" s="103"/>
      <c r="V562" s="103"/>
      <c r="W562" s="103"/>
      <c r="X562" s="103"/>
      <c r="Y562" s="103"/>
      <c r="Z562" s="103"/>
      <c r="AA562" s="103"/>
      <c r="AB562" s="103"/>
      <c r="AC562" s="103"/>
      <c r="AD562" s="103"/>
      <c r="AE562" s="103"/>
      <c r="AF562" s="103"/>
    </row>
    <row r="563" spans="3:32">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row>
    <row r="564" spans="3:32">
      <c r="C564" s="103"/>
      <c r="D564" s="103"/>
      <c r="E564" s="103"/>
      <c r="F564" s="103"/>
      <c r="G564" s="103"/>
      <c r="H564" s="103"/>
      <c r="I564" s="103"/>
      <c r="J564" s="103"/>
      <c r="K564" s="103"/>
      <c r="L564" s="103"/>
      <c r="M564" s="103"/>
      <c r="N564" s="103"/>
      <c r="O564" s="103"/>
      <c r="P564" s="103"/>
      <c r="Q564" s="103"/>
      <c r="R564" s="103"/>
      <c r="S564" s="103"/>
      <c r="T564" s="103"/>
      <c r="U564" s="103"/>
      <c r="V564" s="103"/>
      <c r="W564" s="103"/>
      <c r="X564" s="103"/>
      <c r="Y564" s="103"/>
      <c r="Z564" s="103"/>
      <c r="AA564" s="103"/>
      <c r="AB564" s="103"/>
      <c r="AC564" s="103"/>
      <c r="AD564" s="103"/>
      <c r="AE564" s="103"/>
      <c r="AF564" s="103"/>
    </row>
    <row r="565" spans="3:32">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row>
    <row r="566" spans="3:32">
      <c r="C566" s="103"/>
      <c r="D566" s="103"/>
      <c r="E566" s="103"/>
      <c r="F566" s="103"/>
      <c r="G566" s="103"/>
      <c r="H566" s="103"/>
      <c r="I566" s="103"/>
      <c r="J566" s="103"/>
      <c r="K566" s="103"/>
      <c r="L566" s="103"/>
      <c r="M566" s="103"/>
      <c r="N566" s="103"/>
      <c r="O566" s="103"/>
      <c r="P566" s="103"/>
      <c r="Q566" s="103"/>
      <c r="R566" s="103"/>
      <c r="S566" s="103"/>
      <c r="T566" s="103"/>
      <c r="U566" s="103"/>
      <c r="V566" s="103"/>
      <c r="W566" s="103"/>
      <c r="X566" s="103"/>
      <c r="Y566" s="103"/>
      <c r="Z566" s="103"/>
      <c r="AA566" s="103"/>
      <c r="AB566" s="103"/>
      <c r="AC566" s="103"/>
      <c r="AD566" s="103"/>
      <c r="AE566" s="103"/>
      <c r="AF566" s="103"/>
    </row>
    <row r="567" spans="3:32">
      <c r="C567" s="103"/>
      <c r="D567" s="103"/>
      <c r="E567" s="103"/>
      <c r="F567" s="103"/>
      <c r="G567" s="103"/>
      <c r="H567" s="103"/>
      <c r="I567" s="103"/>
      <c r="J567" s="103"/>
      <c r="K567" s="103"/>
      <c r="L567" s="103"/>
      <c r="M567" s="103"/>
      <c r="N567" s="103"/>
      <c r="O567" s="103"/>
      <c r="P567" s="103"/>
      <c r="Q567" s="103"/>
      <c r="R567" s="103"/>
      <c r="S567" s="103"/>
      <c r="T567" s="103"/>
      <c r="U567" s="103"/>
      <c r="V567" s="103"/>
      <c r="W567" s="103"/>
      <c r="X567" s="103"/>
      <c r="Y567" s="103"/>
      <c r="Z567" s="103"/>
      <c r="AA567" s="103"/>
      <c r="AB567" s="103"/>
      <c r="AC567" s="103"/>
      <c r="AD567" s="103"/>
      <c r="AE567" s="103"/>
      <c r="AF567" s="103"/>
    </row>
    <row r="568" spans="3:32">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row>
    <row r="569" spans="3:32">
      <c r="C569" s="103"/>
      <c r="D569" s="103"/>
      <c r="E569" s="103"/>
      <c r="F569" s="103"/>
      <c r="G569" s="103"/>
      <c r="H569" s="103"/>
      <c r="I569" s="103"/>
      <c r="J569" s="103"/>
      <c r="K569" s="103"/>
      <c r="L569" s="103"/>
      <c r="M569" s="103"/>
      <c r="N569" s="103"/>
      <c r="O569" s="103"/>
      <c r="P569" s="103"/>
      <c r="Q569" s="103"/>
      <c r="R569" s="103"/>
      <c r="S569" s="103"/>
      <c r="T569" s="103"/>
      <c r="U569" s="103"/>
      <c r="V569" s="103"/>
      <c r="W569" s="103"/>
      <c r="X569" s="103"/>
      <c r="Y569" s="103"/>
      <c r="Z569" s="103"/>
      <c r="AA569" s="103"/>
      <c r="AB569" s="103"/>
      <c r="AC569" s="103"/>
      <c r="AD569" s="103"/>
      <c r="AE569" s="103"/>
      <c r="AF569" s="103"/>
    </row>
    <row r="570" spans="3:32">
      <c r="C570" s="103"/>
      <c r="D570" s="103"/>
      <c r="E570" s="103"/>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row>
    <row r="571" spans="3:32">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row>
    <row r="572" spans="3:32">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row>
    <row r="573" spans="3:32">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03"/>
      <c r="AF573" s="103"/>
    </row>
    <row r="574" spans="3:32">
      <c r="C574" s="103"/>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row>
    <row r="575" spans="3:32">
      <c r="C575" s="103"/>
      <c r="D575" s="103"/>
      <c r="E575" s="103"/>
      <c r="F575" s="103"/>
      <c r="G575" s="103"/>
      <c r="H575" s="103"/>
      <c r="I575" s="103"/>
      <c r="J575" s="103"/>
      <c r="K575" s="103"/>
      <c r="L575" s="103"/>
      <c r="M575" s="103"/>
      <c r="N575" s="103"/>
      <c r="O575" s="103"/>
      <c r="P575" s="103"/>
      <c r="Q575" s="103"/>
      <c r="R575" s="103"/>
      <c r="S575" s="103"/>
      <c r="T575" s="103"/>
      <c r="U575" s="103"/>
      <c r="V575" s="103"/>
      <c r="W575" s="103"/>
      <c r="X575" s="103"/>
      <c r="Y575" s="103"/>
      <c r="Z575" s="103"/>
      <c r="AA575" s="103"/>
      <c r="AB575" s="103"/>
      <c r="AC575" s="103"/>
      <c r="AD575" s="103"/>
      <c r="AE575" s="103"/>
      <c r="AF575" s="103"/>
    </row>
    <row r="576" spans="3:32">
      <c r="C576" s="103"/>
      <c r="D576" s="103"/>
      <c r="E576" s="103"/>
      <c r="F576" s="103"/>
      <c r="G576" s="103"/>
      <c r="H576" s="103"/>
      <c r="I576" s="103"/>
      <c r="J576" s="103"/>
      <c r="K576" s="103"/>
      <c r="L576" s="103"/>
      <c r="M576" s="103"/>
      <c r="N576" s="103"/>
      <c r="O576" s="103"/>
      <c r="P576" s="103"/>
      <c r="Q576" s="103"/>
      <c r="R576" s="103"/>
      <c r="S576" s="103"/>
      <c r="T576" s="103"/>
      <c r="U576" s="103"/>
      <c r="V576" s="103"/>
      <c r="W576" s="103"/>
      <c r="X576" s="103"/>
      <c r="Y576" s="103"/>
      <c r="Z576" s="103"/>
      <c r="AA576" s="103"/>
      <c r="AB576" s="103"/>
      <c r="AC576" s="103"/>
      <c r="AD576" s="103"/>
      <c r="AE576" s="103"/>
      <c r="AF576" s="103"/>
    </row>
    <row r="577" spans="3:32">
      <c r="C577" s="103"/>
      <c r="D577" s="103"/>
      <c r="E577" s="103"/>
      <c r="F577" s="103"/>
      <c r="G577" s="103"/>
      <c r="H577" s="103"/>
      <c r="I577" s="103"/>
      <c r="J577" s="103"/>
      <c r="K577" s="103"/>
      <c r="L577" s="103"/>
      <c r="M577" s="103"/>
      <c r="N577" s="103"/>
      <c r="O577" s="103"/>
      <c r="P577" s="103"/>
      <c r="Q577" s="103"/>
      <c r="R577" s="103"/>
      <c r="S577" s="103"/>
      <c r="T577" s="103"/>
      <c r="U577" s="103"/>
      <c r="V577" s="103"/>
      <c r="W577" s="103"/>
      <c r="X577" s="103"/>
      <c r="Y577" s="103"/>
      <c r="Z577" s="103"/>
      <c r="AA577" s="103"/>
      <c r="AB577" s="103"/>
      <c r="AC577" s="103"/>
      <c r="AD577" s="103"/>
      <c r="AE577" s="103"/>
      <c r="AF577" s="103"/>
    </row>
    <row r="578" spans="3:32">
      <c r="C578" s="103"/>
      <c r="D578" s="103"/>
      <c r="E578" s="103"/>
      <c r="F578" s="103"/>
      <c r="G578" s="103"/>
      <c r="H578" s="103"/>
      <c r="I578" s="103"/>
      <c r="J578" s="103"/>
      <c r="K578" s="103"/>
      <c r="L578" s="103"/>
      <c r="M578" s="103"/>
      <c r="N578" s="103"/>
      <c r="O578" s="103"/>
      <c r="P578" s="103"/>
      <c r="Q578" s="103"/>
      <c r="R578" s="103"/>
      <c r="S578" s="103"/>
      <c r="T578" s="103"/>
      <c r="U578" s="103"/>
      <c r="V578" s="103"/>
      <c r="W578" s="103"/>
      <c r="X578" s="103"/>
      <c r="Y578" s="103"/>
      <c r="Z578" s="103"/>
      <c r="AA578" s="103"/>
      <c r="AB578" s="103"/>
      <c r="AC578" s="103"/>
      <c r="AD578" s="103"/>
      <c r="AE578" s="103"/>
      <c r="AF578" s="103"/>
    </row>
    <row r="579" spans="3:32">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row>
    <row r="580" spans="3:32">
      <c r="C580" s="103"/>
      <c r="D580" s="103"/>
      <c r="E580" s="103"/>
      <c r="F580" s="103"/>
      <c r="G580" s="103"/>
      <c r="H580" s="103"/>
      <c r="I580" s="103"/>
      <c r="J580" s="103"/>
      <c r="K580" s="103"/>
      <c r="L580" s="103"/>
      <c r="M580" s="103"/>
      <c r="N580" s="103"/>
      <c r="O580" s="103"/>
      <c r="P580" s="103"/>
      <c r="Q580" s="103"/>
      <c r="R580" s="103"/>
      <c r="S580" s="103"/>
      <c r="T580" s="103"/>
      <c r="U580" s="103"/>
      <c r="V580" s="103"/>
      <c r="W580" s="103"/>
      <c r="X580" s="103"/>
      <c r="Y580" s="103"/>
      <c r="Z580" s="103"/>
      <c r="AA580" s="103"/>
      <c r="AB580" s="103"/>
      <c r="AC580" s="103"/>
      <c r="AD580" s="103"/>
      <c r="AE580" s="103"/>
      <c r="AF580" s="103"/>
    </row>
    <row r="581" spans="3:32">
      <c r="C581" s="103"/>
      <c r="D581" s="103"/>
      <c r="E581" s="103"/>
      <c r="F581" s="103"/>
      <c r="G581" s="103"/>
      <c r="H581" s="103"/>
      <c r="I581" s="103"/>
      <c r="J581" s="103"/>
      <c r="K581" s="103"/>
      <c r="L581" s="103"/>
      <c r="M581" s="103"/>
      <c r="N581" s="103"/>
      <c r="O581" s="103"/>
      <c r="P581" s="103"/>
      <c r="Q581" s="103"/>
      <c r="R581" s="103"/>
      <c r="S581" s="103"/>
      <c r="T581" s="103"/>
      <c r="U581" s="103"/>
      <c r="V581" s="103"/>
      <c r="W581" s="103"/>
      <c r="X581" s="103"/>
      <c r="Y581" s="103"/>
      <c r="Z581" s="103"/>
      <c r="AA581" s="103"/>
      <c r="AB581" s="103"/>
      <c r="AC581" s="103"/>
      <c r="AD581" s="103"/>
      <c r="AE581" s="103"/>
      <c r="AF581" s="103"/>
    </row>
    <row r="582" spans="3:32">
      <c r="C582" s="103"/>
      <c r="D582" s="103"/>
      <c r="E582" s="103"/>
      <c r="F582" s="103"/>
      <c r="G582" s="103"/>
      <c r="H582" s="103"/>
      <c r="I582" s="103"/>
      <c r="J582" s="103"/>
      <c r="K582" s="103"/>
      <c r="L582" s="103"/>
      <c r="M582" s="103"/>
      <c r="N582" s="103"/>
      <c r="O582" s="103"/>
      <c r="P582" s="103"/>
      <c r="Q582" s="103"/>
      <c r="R582" s="103"/>
      <c r="S582" s="103"/>
      <c r="T582" s="103"/>
      <c r="U582" s="103"/>
      <c r="V582" s="103"/>
      <c r="W582" s="103"/>
      <c r="X582" s="103"/>
      <c r="Y582" s="103"/>
      <c r="Z582" s="103"/>
      <c r="AA582" s="103"/>
      <c r="AB582" s="103"/>
      <c r="AC582" s="103"/>
      <c r="AD582" s="103"/>
      <c r="AE582" s="103"/>
      <c r="AF582" s="103"/>
    </row>
    <row r="583" spans="3:32">
      <c r="C583" s="103"/>
      <c r="D583" s="103"/>
      <c r="E583" s="103"/>
      <c r="F583" s="103"/>
      <c r="G583" s="103"/>
      <c r="H583" s="103"/>
      <c r="I583" s="103"/>
      <c r="J583" s="103"/>
      <c r="K583" s="103"/>
      <c r="L583" s="103"/>
      <c r="M583" s="103"/>
      <c r="N583" s="103"/>
      <c r="O583" s="103"/>
      <c r="P583" s="103"/>
      <c r="Q583" s="103"/>
      <c r="R583" s="103"/>
      <c r="S583" s="103"/>
      <c r="T583" s="103"/>
      <c r="U583" s="103"/>
      <c r="V583" s="103"/>
      <c r="W583" s="103"/>
      <c r="X583" s="103"/>
      <c r="Y583" s="103"/>
      <c r="Z583" s="103"/>
      <c r="AA583" s="103"/>
      <c r="AB583" s="103"/>
      <c r="AC583" s="103"/>
      <c r="AD583" s="103"/>
      <c r="AE583" s="103"/>
      <c r="AF583" s="103"/>
    </row>
    <row r="584" spans="3:32">
      <c r="C584" s="103"/>
      <c r="D584" s="103"/>
      <c r="E584" s="103"/>
      <c r="F584" s="103"/>
      <c r="G584" s="103"/>
      <c r="H584" s="103"/>
      <c r="I584" s="103"/>
      <c r="J584" s="103"/>
      <c r="K584" s="103"/>
      <c r="L584" s="103"/>
      <c r="M584" s="103"/>
      <c r="N584" s="103"/>
      <c r="O584" s="103"/>
      <c r="P584" s="103"/>
      <c r="Q584" s="103"/>
      <c r="R584" s="103"/>
      <c r="S584" s="103"/>
      <c r="T584" s="103"/>
      <c r="U584" s="103"/>
      <c r="V584" s="103"/>
      <c r="W584" s="103"/>
      <c r="X584" s="103"/>
      <c r="Y584" s="103"/>
      <c r="Z584" s="103"/>
      <c r="AA584" s="103"/>
      <c r="AB584" s="103"/>
      <c r="AC584" s="103"/>
      <c r="AD584" s="103"/>
      <c r="AE584" s="103"/>
      <c r="AF584" s="103"/>
    </row>
    <row r="585" spans="3:32">
      <c r="C585" s="103"/>
      <c r="D585" s="103"/>
      <c r="E585" s="103"/>
      <c r="F585" s="103"/>
      <c r="G585" s="103"/>
      <c r="H585" s="103"/>
      <c r="I585" s="103"/>
      <c r="J585" s="103"/>
      <c r="K585" s="103"/>
      <c r="L585" s="103"/>
      <c r="M585" s="103"/>
      <c r="N585" s="103"/>
      <c r="O585" s="103"/>
      <c r="P585" s="103"/>
      <c r="Q585" s="103"/>
      <c r="R585" s="103"/>
      <c r="S585" s="103"/>
      <c r="T585" s="103"/>
      <c r="U585" s="103"/>
      <c r="V585" s="103"/>
      <c r="W585" s="103"/>
      <c r="X585" s="103"/>
      <c r="Y585" s="103"/>
      <c r="Z585" s="103"/>
      <c r="AA585" s="103"/>
      <c r="AB585" s="103"/>
      <c r="AC585" s="103"/>
      <c r="AD585" s="103"/>
      <c r="AE585" s="103"/>
      <c r="AF585" s="103"/>
    </row>
    <row r="586" spans="3:32">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c r="AA586" s="103"/>
      <c r="AB586" s="103"/>
      <c r="AC586" s="103"/>
      <c r="AD586" s="103"/>
      <c r="AE586" s="103"/>
      <c r="AF586" s="103"/>
    </row>
    <row r="587" spans="3:32">
      <c r="C587" s="103"/>
      <c r="D587" s="103"/>
      <c r="E587" s="103"/>
      <c r="F587" s="103"/>
      <c r="G587" s="103"/>
      <c r="H587" s="103"/>
      <c r="I587" s="103"/>
      <c r="J587" s="103"/>
      <c r="K587" s="103"/>
      <c r="L587" s="103"/>
      <c r="M587" s="103"/>
      <c r="N587" s="103"/>
      <c r="O587" s="103"/>
      <c r="P587" s="103"/>
      <c r="Q587" s="103"/>
      <c r="R587" s="103"/>
      <c r="S587" s="103"/>
      <c r="T587" s="103"/>
      <c r="U587" s="103"/>
      <c r="V587" s="103"/>
      <c r="W587" s="103"/>
      <c r="X587" s="103"/>
      <c r="Y587" s="103"/>
      <c r="Z587" s="103"/>
      <c r="AA587" s="103"/>
      <c r="AB587" s="103"/>
      <c r="AC587" s="103"/>
      <c r="AD587" s="103"/>
      <c r="AE587" s="103"/>
      <c r="AF587" s="103"/>
    </row>
    <row r="588" spans="3:32">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row>
    <row r="589" spans="3:32">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row>
    <row r="590" spans="3:32">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row>
    <row r="591" spans="3:32">
      <c r="C591" s="103"/>
      <c r="D591" s="103"/>
      <c r="E591" s="103"/>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row>
    <row r="592" spans="3:32">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row>
    <row r="593" spans="3:32">
      <c r="C593" s="103"/>
      <c r="D593" s="103"/>
      <c r="E593" s="103"/>
      <c r="F593" s="103"/>
      <c r="G593" s="103"/>
      <c r="H593" s="103"/>
      <c r="I593" s="103"/>
      <c r="J593" s="103"/>
      <c r="K593" s="103"/>
      <c r="L593" s="103"/>
      <c r="M593" s="103"/>
      <c r="N593" s="103"/>
      <c r="O593" s="103"/>
      <c r="P593" s="103"/>
      <c r="Q593" s="103"/>
      <c r="R593" s="103"/>
      <c r="S593" s="103"/>
      <c r="T593" s="103"/>
      <c r="U593" s="103"/>
      <c r="V593" s="103"/>
      <c r="W593" s="103"/>
      <c r="X593" s="103"/>
      <c r="Y593" s="103"/>
      <c r="Z593" s="103"/>
      <c r="AA593" s="103"/>
      <c r="AB593" s="103"/>
      <c r="AC593" s="103"/>
      <c r="AD593" s="103"/>
      <c r="AE593" s="103"/>
      <c r="AF593" s="103"/>
    </row>
    <row r="594" spans="3:32">
      <c r="C594" s="103"/>
      <c r="D594" s="103"/>
      <c r="E594" s="103"/>
      <c r="F594" s="103"/>
      <c r="G594" s="103"/>
      <c r="H594" s="103"/>
      <c r="I594" s="103"/>
      <c r="J594" s="103"/>
      <c r="K594" s="103"/>
      <c r="L594" s="103"/>
      <c r="M594" s="103"/>
      <c r="N594" s="103"/>
      <c r="O594" s="103"/>
      <c r="P594" s="103"/>
      <c r="Q594" s="103"/>
      <c r="R594" s="103"/>
      <c r="S594" s="103"/>
      <c r="T594" s="103"/>
      <c r="U594" s="103"/>
      <c r="V594" s="103"/>
      <c r="W594" s="103"/>
      <c r="X594" s="103"/>
      <c r="Y594" s="103"/>
      <c r="Z594" s="103"/>
      <c r="AA594" s="103"/>
      <c r="AB594" s="103"/>
      <c r="AC594" s="103"/>
      <c r="AD594" s="103"/>
      <c r="AE594" s="103"/>
      <c r="AF594" s="103"/>
    </row>
    <row r="595" spans="3:32">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3"/>
      <c r="AA595" s="103"/>
      <c r="AB595" s="103"/>
      <c r="AC595" s="103"/>
      <c r="AD595" s="103"/>
      <c r="AE595" s="103"/>
      <c r="AF595" s="103"/>
    </row>
    <row r="596" spans="3:32">
      <c r="C596" s="103"/>
      <c r="D596" s="103"/>
      <c r="E596" s="103"/>
      <c r="F596" s="103"/>
      <c r="G596" s="103"/>
      <c r="H596" s="103"/>
      <c r="I596" s="103"/>
      <c r="J596" s="103"/>
      <c r="K596" s="103"/>
      <c r="L596" s="103"/>
      <c r="M596" s="103"/>
      <c r="N596" s="103"/>
      <c r="O596" s="103"/>
      <c r="P596" s="103"/>
      <c r="Q596" s="103"/>
      <c r="R596" s="103"/>
      <c r="S596" s="103"/>
      <c r="T596" s="103"/>
      <c r="U596" s="103"/>
      <c r="V596" s="103"/>
      <c r="W596" s="103"/>
      <c r="X596" s="103"/>
      <c r="Y596" s="103"/>
      <c r="Z596" s="103"/>
      <c r="AA596" s="103"/>
      <c r="AB596" s="103"/>
      <c r="AC596" s="103"/>
      <c r="AD596" s="103"/>
      <c r="AE596" s="103"/>
      <c r="AF596" s="103"/>
    </row>
    <row r="597" spans="3:32">
      <c r="C597" s="103"/>
      <c r="D597" s="103"/>
      <c r="E597" s="103"/>
      <c r="F597" s="103"/>
      <c r="G597" s="103"/>
      <c r="H597" s="103"/>
      <c r="I597" s="103"/>
      <c r="J597" s="103"/>
      <c r="K597" s="103"/>
      <c r="L597" s="103"/>
      <c r="M597" s="103"/>
      <c r="N597" s="103"/>
      <c r="O597" s="103"/>
      <c r="P597" s="103"/>
      <c r="Q597" s="103"/>
      <c r="R597" s="103"/>
      <c r="S597" s="103"/>
      <c r="T597" s="103"/>
      <c r="U597" s="103"/>
      <c r="V597" s="103"/>
      <c r="W597" s="103"/>
      <c r="X597" s="103"/>
      <c r="Y597" s="103"/>
      <c r="Z597" s="103"/>
      <c r="AA597" s="103"/>
      <c r="AB597" s="103"/>
      <c r="AC597" s="103"/>
      <c r="AD597" s="103"/>
      <c r="AE597" s="103"/>
      <c r="AF597" s="103"/>
    </row>
    <row r="598" spans="3:32">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3"/>
      <c r="AA598" s="103"/>
      <c r="AB598" s="103"/>
      <c r="AC598" s="103"/>
      <c r="AD598" s="103"/>
      <c r="AE598" s="103"/>
      <c r="AF598" s="103"/>
    </row>
    <row r="599" spans="3:32">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row>
    <row r="600" spans="3:32">
      <c r="C600" s="103"/>
      <c r="D600" s="103"/>
      <c r="E600" s="103"/>
      <c r="F600" s="103"/>
      <c r="G600" s="103"/>
      <c r="H600" s="103"/>
      <c r="I600" s="103"/>
      <c r="J600" s="103"/>
      <c r="K600" s="103"/>
      <c r="L600" s="103"/>
      <c r="M600" s="103"/>
      <c r="N600" s="103"/>
      <c r="O600" s="103"/>
      <c r="P600" s="103"/>
      <c r="Q600" s="103"/>
      <c r="R600" s="103"/>
      <c r="S600" s="103"/>
      <c r="T600" s="103"/>
      <c r="U600" s="103"/>
      <c r="V600" s="103"/>
      <c r="W600" s="103"/>
      <c r="X600" s="103"/>
      <c r="Y600" s="103"/>
      <c r="Z600" s="103"/>
      <c r="AA600" s="103"/>
      <c r="AB600" s="103"/>
      <c r="AC600" s="103"/>
      <c r="AD600" s="103"/>
      <c r="AE600" s="103"/>
      <c r="AF600" s="103"/>
    </row>
    <row r="601" spans="3:32">
      <c r="C601" s="103"/>
      <c r="D601" s="103"/>
      <c r="E601" s="103"/>
      <c r="F601" s="103"/>
      <c r="G601" s="103"/>
      <c r="H601" s="103"/>
      <c r="I601" s="103"/>
      <c r="J601" s="103"/>
      <c r="K601" s="103"/>
      <c r="L601" s="103"/>
      <c r="M601" s="103"/>
      <c r="N601" s="103"/>
      <c r="O601" s="103"/>
      <c r="P601" s="103"/>
      <c r="Q601" s="103"/>
      <c r="R601" s="103"/>
      <c r="S601" s="103"/>
      <c r="T601" s="103"/>
      <c r="U601" s="103"/>
      <c r="V601" s="103"/>
      <c r="W601" s="103"/>
      <c r="X601" s="103"/>
      <c r="Y601" s="103"/>
      <c r="Z601" s="103"/>
      <c r="AA601" s="103"/>
      <c r="AB601" s="103"/>
      <c r="AC601" s="103"/>
      <c r="AD601" s="103"/>
      <c r="AE601" s="103"/>
      <c r="AF601" s="103"/>
    </row>
    <row r="602" spans="3:32">
      <c r="C602" s="103"/>
      <c r="D602" s="103"/>
      <c r="E602" s="103"/>
      <c r="F602" s="103"/>
      <c r="G602" s="103"/>
      <c r="H602" s="103"/>
      <c r="I602" s="103"/>
      <c r="J602" s="103"/>
      <c r="K602" s="103"/>
      <c r="L602" s="103"/>
      <c r="M602" s="103"/>
      <c r="N602" s="103"/>
      <c r="O602" s="103"/>
      <c r="P602" s="103"/>
      <c r="Q602" s="103"/>
      <c r="R602" s="103"/>
      <c r="S602" s="103"/>
      <c r="T602" s="103"/>
      <c r="U602" s="103"/>
      <c r="V602" s="103"/>
      <c r="W602" s="103"/>
      <c r="X602" s="103"/>
      <c r="Y602" s="103"/>
      <c r="Z602" s="103"/>
      <c r="AA602" s="103"/>
      <c r="AB602" s="103"/>
      <c r="AC602" s="103"/>
      <c r="AD602" s="103"/>
      <c r="AE602" s="103"/>
      <c r="AF602" s="103"/>
    </row>
    <row r="603" spans="3:32">
      <c r="C603" s="103"/>
      <c r="D603" s="103"/>
      <c r="E603" s="103"/>
      <c r="F603" s="103"/>
      <c r="G603" s="103"/>
      <c r="H603" s="103"/>
      <c r="I603" s="103"/>
      <c r="J603" s="103"/>
      <c r="K603" s="103"/>
      <c r="L603" s="103"/>
      <c r="M603" s="103"/>
      <c r="N603" s="103"/>
      <c r="O603" s="103"/>
      <c r="P603" s="103"/>
      <c r="Q603" s="103"/>
      <c r="R603" s="103"/>
      <c r="S603" s="103"/>
      <c r="T603" s="103"/>
      <c r="U603" s="103"/>
      <c r="V603" s="103"/>
      <c r="W603" s="103"/>
      <c r="X603" s="103"/>
      <c r="Y603" s="103"/>
      <c r="Z603" s="103"/>
      <c r="AA603" s="103"/>
      <c r="AB603" s="103"/>
      <c r="AC603" s="103"/>
      <c r="AD603" s="103"/>
      <c r="AE603" s="103"/>
      <c r="AF603" s="103"/>
    </row>
    <row r="604" spans="3:32">
      <c r="C604" s="103"/>
      <c r="D604" s="103"/>
      <c r="E604" s="103"/>
      <c r="F604" s="103"/>
      <c r="G604" s="103"/>
      <c r="H604" s="103"/>
      <c r="I604" s="103"/>
      <c r="J604" s="103"/>
      <c r="K604" s="103"/>
      <c r="L604" s="103"/>
      <c r="M604" s="103"/>
      <c r="N604" s="103"/>
      <c r="O604" s="103"/>
      <c r="P604" s="103"/>
      <c r="Q604" s="103"/>
      <c r="R604" s="103"/>
      <c r="S604" s="103"/>
      <c r="T604" s="103"/>
      <c r="U604" s="103"/>
      <c r="V604" s="103"/>
      <c r="W604" s="103"/>
      <c r="X604" s="103"/>
      <c r="Y604" s="103"/>
      <c r="Z604" s="103"/>
      <c r="AA604" s="103"/>
      <c r="AB604" s="103"/>
      <c r="AC604" s="103"/>
      <c r="AD604" s="103"/>
      <c r="AE604" s="103"/>
      <c r="AF604" s="103"/>
    </row>
    <row r="605" spans="3:32">
      <c r="C605" s="103"/>
      <c r="D605" s="103"/>
      <c r="E605" s="103"/>
      <c r="F605" s="103"/>
      <c r="G605" s="103"/>
      <c r="H605" s="103"/>
      <c r="I605" s="103"/>
      <c r="J605" s="103"/>
      <c r="K605" s="103"/>
      <c r="L605" s="103"/>
      <c r="M605" s="103"/>
      <c r="N605" s="103"/>
      <c r="O605" s="103"/>
      <c r="P605" s="103"/>
      <c r="Q605" s="103"/>
      <c r="R605" s="103"/>
      <c r="S605" s="103"/>
      <c r="T605" s="103"/>
      <c r="U605" s="103"/>
      <c r="V605" s="103"/>
      <c r="W605" s="103"/>
      <c r="X605" s="103"/>
      <c r="Y605" s="103"/>
      <c r="Z605" s="103"/>
      <c r="AA605" s="103"/>
      <c r="AB605" s="103"/>
      <c r="AC605" s="103"/>
      <c r="AD605" s="103"/>
      <c r="AE605" s="103"/>
      <c r="AF605" s="103"/>
    </row>
    <row r="606" spans="3:32">
      <c r="C606" s="103"/>
      <c r="D606" s="103"/>
      <c r="E606" s="103"/>
      <c r="F606" s="103"/>
      <c r="G606" s="103"/>
      <c r="H606" s="103"/>
      <c r="I606" s="103"/>
      <c r="J606" s="103"/>
      <c r="K606" s="103"/>
      <c r="L606" s="103"/>
      <c r="M606" s="103"/>
      <c r="N606" s="103"/>
      <c r="O606" s="103"/>
      <c r="P606" s="103"/>
      <c r="Q606" s="103"/>
      <c r="R606" s="103"/>
      <c r="S606" s="103"/>
      <c r="T606" s="103"/>
      <c r="U606" s="103"/>
      <c r="V606" s="103"/>
      <c r="W606" s="103"/>
      <c r="X606" s="103"/>
      <c r="Y606" s="103"/>
      <c r="Z606" s="103"/>
      <c r="AA606" s="103"/>
      <c r="AB606" s="103"/>
      <c r="AC606" s="103"/>
      <c r="AD606" s="103"/>
      <c r="AE606" s="103"/>
      <c r="AF606" s="103"/>
    </row>
    <row r="607" spans="3:32">
      <c r="C607" s="103"/>
      <c r="D607" s="103"/>
      <c r="E607" s="103"/>
      <c r="F607" s="103"/>
      <c r="G607" s="103"/>
      <c r="H607" s="103"/>
      <c r="I607" s="103"/>
      <c r="J607" s="103"/>
      <c r="K607" s="103"/>
      <c r="L607" s="103"/>
      <c r="M607" s="103"/>
      <c r="N607" s="103"/>
      <c r="O607" s="103"/>
      <c r="P607" s="103"/>
      <c r="Q607" s="103"/>
      <c r="R607" s="103"/>
      <c r="S607" s="103"/>
      <c r="T607" s="103"/>
      <c r="U607" s="103"/>
      <c r="V607" s="103"/>
      <c r="W607" s="103"/>
      <c r="X607" s="103"/>
      <c r="Y607" s="103"/>
      <c r="Z607" s="103"/>
      <c r="AA607" s="103"/>
      <c r="AB607" s="103"/>
      <c r="AC607" s="103"/>
      <c r="AD607" s="103"/>
      <c r="AE607" s="103"/>
      <c r="AF607" s="103"/>
    </row>
    <row r="608" spans="3:32">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row>
    <row r="609" spans="3:32">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3"/>
      <c r="AF609" s="103"/>
    </row>
    <row r="610" spans="3:32">
      <c r="C610" s="103"/>
      <c r="D610" s="103"/>
      <c r="E610" s="103"/>
      <c r="F610" s="103"/>
      <c r="G610" s="103"/>
      <c r="H610" s="103"/>
      <c r="I610" s="103"/>
      <c r="J610" s="103"/>
      <c r="K610" s="103"/>
      <c r="L610" s="103"/>
      <c r="M610" s="103"/>
      <c r="N610" s="103"/>
      <c r="O610" s="103"/>
      <c r="P610" s="103"/>
      <c r="Q610" s="103"/>
      <c r="R610" s="103"/>
      <c r="S610" s="103"/>
      <c r="T610" s="103"/>
      <c r="U610" s="103"/>
      <c r="V610" s="103"/>
      <c r="W610" s="103"/>
      <c r="X610" s="103"/>
      <c r="Y610" s="103"/>
      <c r="Z610" s="103"/>
      <c r="AA610" s="103"/>
      <c r="AB610" s="103"/>
      <c r="AC610" s="103"/>
      <c r="AD610" s="103"/>
      <c r="AE610" s="103"/>
      <c r="AF610" s="103"/>
    </row>
    <row r="611" spans="3:32">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row>
    <row r="612" spans="3:32">
      <c r="C612" s="103"/>
      <c r="D612" s="103"/>
      <c r="E612" s="103"/>
      <c r="F612" s="103"/>
      <c r="G612" s="103"/>
      <c r="H612" s="103"/>
      <c r="I612" s="103"/>
      <c r="J612" s="103"/>
      <c r="K612" s="103"/>
      <c r="L612" s="103"/>
      <c r="M612" s="103"/>
      <c r="N612" s="103"/>
      <c r="O612" s="103"/>
      <c r="P612" s="103"/>
      <c r="Q612" s="103"/>
      <c r="R612" s="103"/>
      <c r="S612" s="103"/>
      <c r="T612" s="103"/>
      <c r="U612" s="103"/>
      <c r="V612" s="103"/>
      <c r="W612" s="103"/>
      <c r="X612" s="103"/>
      <c r="Y612" s="103"/>
      <c r="Z612" s="103"/>
      <c r="AA612" s="103"/>
      <c r="AB612" s="103"/>
      <c r="AC612" s="103"/>
      <c r="AD612" s="103"/>
      <c r="AE612" s="103"/>
      <c r="AF612" s="103"/>
    </row>
    <row r="613" spans="3:32">
      <c r="C613" s="103"/>
      <c r="D613" s="103"/>
      <c r="E613" s="103"/>
      <c r="F613" s="103"/>
      <c r="G613" s="103"/>
      <c r="H613" s="103"/>
      <c r="I613" s="103"/>
      <c r="J613" s="103"/>
      <c r="K613" s="103"/>
      <c r="L613" s="103"/>
      <c r="M613" s="103"/>
      <c r="N613" s="103"/>
      <c r="O613" s="103"/>
      <c r="P613" s="103"/>
      <c r="Q613" s="103"/>
      <c r="R613" s="103"/>
      <c r="S613" s="103"/>
      <c r="T613" s="103"/>
      <c r="U613" s="103"/>
      <c r="V613" s="103"/>
      <c r="W613" s="103"/>
      <c r="X613" s="103"/>
      <c r="Y613" s="103"/>
      <c r="Z613" s="103"/>
      <c r="AA613" s="103"/>
      <c r="AB613" s="103"/>
      <c r="AC613" s="103"/>
      <c r="AD613" s="103"/>
      <c r="AE613" s="103"/>
      <c r="AF613" s="103"/>
    </row>
    <row r="614" spans="3:32">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row>
    <row r="615" spans="3:32">
      <c r="C615" s="103"/>
      <c r="D615" s="103"/>
      <c r="E615" s="103"/>
      <c r="F615" s="103"/>
      <c r="G615" s="103"/>
      <c r="H615" s="103"/>
      <c r="I615" s="103"/>
      <c r="J615" s="103"/>
      <c r="K615" s="103"/>
      <c r="L615" s="103"/>
      <c r="M615" s="103"/>
      <c r="N615" s="103"/>
      <c r="O615" s="103"/>
      <c r="P615" s="103"/>
      <c r="Q615" s="103"/>
      <c r="R615" s="103"/>
      <c r="S615" s="103"/>
      <c r="T615" s="103"/>
      <c r="U615" s="103"/>
      <c r="V615" s="103"/>
      <c r="W615" s="103"/>
      <c r="X615" s="103"/>
      <c r="Y615" s="103"/>
      <c r="Z615" s="103"/>
      <c r="AA615" s="103"/>
      <c r="AB615" s="103"/>
      <c r="AC615" s="103"/>
      <c r="AD615" s="103"/>
      <c r="AE615" s="103"/>
      <c r="AF615" s="103"/>
    </row>
    <row r="616" spans="3:32">
      <c r="C616" s="103"/>
      <c r="D616" s="103"/>
      <c r="E616" s="103"/>
      <c r="F616" s="103"/>
      <c r="G616" s="103"/>
      <c r="H616" s="103"/>
      <c r="I616" s="103"/>
      <c r="J616" s="103"/>
      <c r="K616" s="103"/>
      <c r="L616" s="103"/>
      <c r="M616" s="103"/>
      <c r="N616" s="103"/>
      <c r="O616" s="103"/>
      <c r="P616" s="103"/>
      <c r="Q616" s="103"/>
      <c r="R616" s="103"/>
      <c r="S616" s="103"/>
      <c r="T616" s="103"/>
      <c r="U616" s="103"/>
      <c r="V616" s="103"/>
      <c r="W616" s="103"/>
      <c r="X616" s="103"/>
      <c r="Y616" s="103"/>
      <c r="Z616" s="103"/>
      <c r="AA616" s="103"/>
      <c r="AB616" s="103"/>
      <c r="AC616" s="103"/>
      <c r="AD616" s="103"/>
      <c r="AE616" s="103"/>
      <c r="AF616" s="103"/>
    </row>
    <row r="617" spans="3:32">
      <c r="C617" s="103"/>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row>
    <row r="618" spans="3:32">
      <c r="C618" s="103"/>
      <c r="D618" s="103"/>
      <c r="E618" s="103"/>
      <c r="F618" s="103"/>
      <c r="G618" s="103"/>
      <c r="H618" s="103"/>
      <c r="I618" s="103"/>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row>
    <row r="619" spans="3:32">
      <c r="C619" s="103"/>
      <c r="D619" s="103"/>
      <c r="E619" s="103"/>
      <c r="F619" s="103"/>
      <c r="G619" s="103"/>
      <c r="H619" s="103"/>
      <c r="I619" s="103"/>
      <c r="J619" s="103"/>
      <c r="K619" s="103"/>
      <c r="L619" s="103"/>
      <c r="M619" s="103"/>
      <c r="N619" s="103"/>
      <c r="O619" s="103"/>
      <c r="P619" s="103"/>
      <c r="Q619" s="103"/>
      <c r="R619" s="103"/>
      <c r="S619" s="103"/>
      <c r="T619" s="103"/>
      <c r="U619" s="103"/>
      <c r="V619" s="103"/>
      <c r="W619" s="103"/>
      <c r="X619" s="103"/>
      <c r="Y619" s="103"/>
      <c r="Z619" s="103"/>
      <c r="AA619" s="103"/>
      <c r="AB619" s="103"/>
      <c r="AC619" s="103"/>
      <c r="AD619" s="103"/>
      <c r="AE619" s="103"/>
      <c r="AF619" s="103"/>
    </row>
    <row r="620" spans="3:32">
      <c r="C620" s="103"/>
      <c r="D620" s="103"/>
      <c r="E620" s="103"/>
      <c r="F620" s="103"/>
      <c r="G620" s="103"/>
      <c r="H620" s="103"/>
      <c r="I620" s="103"/>
      <c r="J620" s="103"/>
      <c r="K620" s="103"/>
      <c r="L620" s="103"/>
      <c r="M620" s="103"/>
      <c r="N620" s="103"/>
      <c r="O620" s="103"/>
      <c r="P620" s="103"/>
      <c r="Q620" s="103"/>
      <c r="R620" s="103"/>
      <c r="S620" s="103"/>
      <c r="T620" s="103"/>
      <c r="U620" s="103"/>
      <c r="V620" s="103"/>
      <c r="W620" s="103"/>
      <c r="X620" s="103"/>
      <c r="Y620" s="103"/>
      <c r="Z620" s="103"/>
      <c r="AA620" s="103"/>
      <c r="AB620" s="103"/>
      <c r="AC620" s="103"/>
      <c r="AD620" s="103"/>
      <c r="AE620" s="103"/>
      <c r="AF620" s="103"/>
    </row>
    <row r="621" spans="3:32">
      <c r="C621" s="103"/>
      <c r="D621" s="103"/>
      <c r="E621" s="103"/>
      <c r="F621" s="103"/>
      <c r="G621" s="103"/>
      <c r="H621" s="103"/>
      <c r="I621" s="103"/>
      <c r="J621" s="103"/>
      <c r="K621" s="103"/>
      <c r="L621" s="103"/>
      <c r="M621" s="103"/>
      <c r="N621" s="103"/>
      <c r="O621" s="103"/>
      <c r="P621" s="103"/>
      <c r="Q621" s="103"/>
      <c r="R621" s="103"/>
      <c r="S621" s="103"/>
      <c r="T621" s="103"/>
      <c r="U621" s="103"/>
      <c r="V621" s="103"/>
      <c r="W621" s="103"/>
      <c r="X621" s="103"/>
      <c r="Y621" s="103"/>
      <c r="Z621" s="103"/>
      <c r="AA621" s="103"/>
      <c r="AB621" s="103"/>
      <c r="AC621" s="103"/>
      <c r="AD621" s="103"/>
      <c r="AE621" s="103"/>
      <c r="AF621" s="103"/>
    </row>
    <row r="622" spans="3:32">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row>
    <row r="623" spans="3:32">
      <c r="C623" s="103"/>
      <c r="D623" s="103"/>
      <c r="E623" s="103"/>
      <c r="F623" s="103"/>
      <c r="G623" s="103"/>
      <c r="H623" s="103"/>
      <c r="I623" s="103"/>
      <c r="J623" s="103"/>
      <c r="K623" s="103"/>
      <c r="L623" s="103"/>
      <c r="M623" s="103"/>
      <c r="N623" s="103"/>
      <c r="O623" s="103"/>
      <c r="P623" s="103"/>
      <c r="Q623" s="103"/>
      <c r="R623" s="103"/>
      <c r="S623" s="103"/>
      <c r="T623" s="103"/>
      <c r="U623" s="103"/>
      <c r="V623" s="103"/>
      <c r="W623" s="103"/>
      <c r="X623" s="103"/>
      <c r="Y623" s="103"/>
      <c r="Z623" s="103"/>
      <c r="AA623" s="103"/>
      <c r="AB623" s="103"/>
      <c r="AC623" s="103"/>
      <c r="AD623" s="103"/>
      <c r="AE623" s="103"/>
      <c r="AF623" s="103"/>
    </row>
    <row r="624" spans="3:32">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row>
    <row r="625" spans="3:32">
      <c r="C625" s="103"/>
      <c r="D625" s="103"/>
      <c r="E625" s="103"/>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row>
    <row r="626" spans="3:32">
      <c r="C626" s="103"/>
      <c r="D626" s="103"/>
      <c r="E626" s="103"/>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row>
    <row r="627" spans="3:32">
      <c r="C627" s="103"/>
      <c r="D627" s="103"/>
      <c r="E627" s="103"/>
      <c r="F627" s="103"/>
      <c r="G627" s="103"/>
      <c r="H627" s="103"/>
      <c r="I627" s="103"/>
      <c r="J627" s="103"/>
      <c r="K627" s="103"/>
      <c r="L627" s="103"/>
      <c r="M627" s="103"/>
      <c r="N627" s="103"/>
      <c r="O627" s="103"/>
      <c r="P627" s="103"/>
      <c r="Q627" s="103"/>
      <c r="R627" s="103"/>
      <c r="S627" s="103"/>
      <c r="T627" s="103"/>
      <c r="U627" s="103"/>
      <c r="V627" s="103"/>
      <c r="W627" s="103"/>
      <c r="X627" s="103"/>
      <c r="Y627" s="103"/>
      <c r="Z627" s="103"/>
      <c r="AA627" s="103"/>
      <c r="AB627" s="103"/>
      <c r="AC627" s="103"/>
      <c r="AD627" s="103"/>
      <c r="AE627" s="103"/>
      <c r="AF627" s="103"/>
    </row>
    <row r="628" spans="3:32">
      <c r="C628" s="103"/>
      <c r="D628" s="103"/>
      <c r="E628" s="103"/>
      <c r="F628" s="103"/>
      <c r="G628" s="103"/>
      <c r="H628" s="103"/>
      <c r="I628" s="103"/>
      <c r="J628" s="103"/>
      <c r="K628" s="103"/>
      <c r="L628" s="103"/>
      <c r="M628" s="103"/>
      <c r="N628" s="103"/>
      <c r="O628" s="103"/>
      <c r="P628" s="103"/>
      <c r="Q628" s="103"/>
      <c r="R628" s="103"/>
      <c r="S628" s="103"/>
      <c r="T628" s="103"/>
      <c r="U628" s="103"/>
      <c r="V628" s="103"/>
      <c r="W628" s="103"/>
      <c r="X628" s="103"/>
      <c r="Y628" s="103"/>
      <c r="Z628" s="103"/>
      <c r="AA628" s="103"/>
      <c r="AB628" s="103"/>
      <c r="AC628" s="103"/>
      <c r="AD628" s="103"/>
      <c r="AE628" s="103"/>
      <c r="AF628" s="103"/>
    </row>
    <row r="629" spans="3:32">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3"/>
      <c r="AA629" s="103"/>
      <c r="AB629" s="103"/>
      <c r="AC629" s="103"/>
      <c r="AD629" s="103"/>
      <c r="AE629" s="103"/>
      <c r="AF629" s="103"/>
    </row>
    <row r="630" spans="3:32">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row>
    <row r="631" spans="3:32">
      <c r="C631" s="103"/>
      <c r="D631" s="103"/>
      <c r="E631" s="103"/>
      <c r="F631" s="103"/>
      <c r="G631" s="103"/>
      <c r="H631" s="103"/>
      <c r="I631" s="103"/>
      <c r="J631" s="103"/>
      <c r="K631" s="103"/>
      <c r="L631" s="103"/>
      <c r="M631" s="103"/>
      <c r="N631" s="103"/>
      <c r="O631" s="103"/>
      <c r="P631" s="103"/>
      <c r="Q631" s="103"/>
      <c r="R631" s="103"/>
      <c r="S631" s="103"/>
      <c r="T631" s="103"/>
      <c r="U631" s="103"/>
      <c r="V631" s="103"/>
      <c r="W631" s="103"/>
      <c r="X631" s="103"/>
      <c r="Y631" s="103"/>
      <c r="Z631" s="103"/>
      <c r="AA631" s="103"/>
      <c r="AB631" s="103"/>
      <c r="AC631" s="103"/>
      <c r="AD631" s="103"/>
      <c r="AE631" s="103"/>
      <c r="AF631" s="103"/>
    </row>
    <row r="632" spans="3:32">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row>
    <row r="633" spans="3:32">
      <c r="C633" s="103"/>
      <c r="D633" s="103"/>
      <c r="E633" s="103"/>
      <c r="F633" s="103"/>
      <c r="G633" s="103"/>
      <c r="H633" s="103"/>
      <c r="I633" s="103"/>
      <c r="J633" s="103"/>
      <c r="K633" s="103"/>
      <c r="L633" s="103"/>
      <c r="M633" s="103"/>
      <c r="N633" s="103"/>
      <c r="O633" s="103"/>
      <c r="P633" s="103"/>
      <c r="Q633" s="103"/>
      <c r="R633" s="103"/>
      <c r="S633" s="103"/>
      <c r="T633" s="103"/>
      <c r="U633" s="103"/>
      <c r="V633" s="103"/>
      <c r="W633" s="103"/>
      <c r="X633" s="103"/>
      <c r="Y633" s="103"/>
      <c r="Z633" s="103"/>
      <c r="AA633" s="103"/>
      <c r="AB633" s="103"/>
      <c r="AC633" s="103"/>
      <c r="AD633" s="103"/>
      <c r="AE633" s="103"/>
      <c r="AF633" s="103"/>
    </row>
    <row r="634" spans="3:32">
      <c r="C634" s="103"/>
      <c r="D634" s="103"/>
      <c r="E634" s="103"/>
      <c r="F634" s="103"/>
      <c r="G634" s="103"/>
      <c r="H634" s="103"/>
      <c r="I634" s="103"/>
      <c r="J634" s="103"/>
      <c r="K634" s="103"/>
      <c r="L634" s="103"/>
      <c r="M634" s="103"/>
      <c r="N634" s="103"/>
      <c r="O634" s="103"/>
      <c r="P634" s="103"/>
      <c r="Q634" s="103"/>
      <c r="R634" s="103"/>
      <c r="S634" s="103"/>
      <c r="T634" s="103"/>
      <c r="U634" s="103"/>
      <c r="V634" s="103"/>
      <c r="W634" s="103"/>
      <c r="X634" s="103"/>
      <c r="Y634" s="103"/>
      <c r="Z634" s="103"/>
      <c r="AA634" s="103"/>
      <c r="AB634" s="103"/>
      <c r="AC634" s="103"/>
      <c r="AD634" s="103"/>
      <c r="AE634" s="103"/>
      <c r="AF634" s="103"/>
    </row>
    <row r="635" spans="3:32">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row>
    <row r="636" spans="3:32">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3"/>
      <c r="AA636" s="103"/>
      <c r="AB636" s="103"/>
      <c r="AC636" s="103"/>
      <c r="AD636" s="103"/>
      <c r="AE636" s="103"/>
      <c r="AF636" s="103"/>
    </row>
    <row r="637" spans="3:32">
      <c r="C637" s="103"/>
      <c r="D637" s="103"/>
      <c r="E637" s="103"/>
      <c r="F637" s="103"/>
      <c r="G637" s="103"/>
      <c r="H637" s="103"/>
      <c r="I637" s="103"/>
      <c r="J637" s="103"/>
      <c r="K637" s="103"/>
      <c r="L637" s="103"/>
      <c r="M637" s="103"/>
      <c r="N637" s="103"/>
      <c r="O637" s="103"/>
      <c r="P637" s="103"/>
      <c r="Q637" s="103"/>
      <c r="R637" s="103"/>
      <c r="S637" s="103"/>
      <c r="T637" s="103"/>
      <c r="U637" s="103"/>
      <c r="V637" s="103"/>
      <c r="W637" s="103"/>
      <c r="X637" s="103"/>
      <c r="Y637" s="103"/>
      <c r="Z637" s="103"/>
      <c r="AA637" s="103"/>
      <c r="AB637" s="103"/>
      <c r="AC637" s="103"/>
      <c r="AD637" s="103"/>
      <c r="AE637" s="103"/>
      <c r="AF637" s="103"/>
    </row>
    <row r="638" spans="3:32">
      <c r="C638" s="103"/>
      <c r="D638" s="103"/>
      <c r="E638" s="103"/>
      <c r="F638" s="103"/>
      <c r="G638" s="103"/>
      <c r="H638" s="103"/>
      <c r="I638" s="103"/>
      <c r="J638" s="103"/>
      <c r="K638" s="103"/>
      <c r="L638" s="103"/>
      <c r="M638" s="103"/>
      <c r="N638" s="103"/>
      <c r="O638" s="103"/>
      <c r="P638" s="103"/>
      <c r="Q638" s="103"/>
      <c r="R638" s="103"/>
      <c r="S638" s="103"/>
      <c r="T638" s="103"/>
      <c r="U638" s="103"/>
      <c r="V638" s="103"/>
      <c r="W638" s="103"/>
      <c r="X638" s="103"/>
      <c r="Y638" s="103"/>
      <c r="Z638" s="103"/>
      <c r="AA638" s="103"/>
      <c r="AB638" s="103"/>
      <c r="AC638" s="103"/>
      <c r="AD638" s="103"/>
      <c r="AE638" s="103"/>
      <c r="AF638" s="103"/>
    </row>
    <row r="639" spans="3:32">
      <c r="C639" s="103"/>
      <c r="D639" s="103"/>
      <c r="E639" s="103"/>
      <c r="F639" s="103"/>
      <c r="G639" s="103"/>
      <c r="H639" s="103"/>
      <c r="I639" s="103"/>
      <c r="J639" s="103"/>
      <c r="K639" s="103"/>
      <c r="L639" s="103"/>
      <c r="M639" s="103"/>
      <c r="N639" s="103"/>
      <c r="O639" s="103"/>
      <c r="P639" s="103"/>
      <c r="Q639" s="103"/>
      <c r="R639" s="103"/>
      <c r="S639" s="103"/>
      <c r="T639" s="103"/>
      <c r="U639" s="103"/>
      <c r="V639" s="103"/>
      <c r="W639" s="103"/>
      <c r="X639" s="103"/>
      <c r="Y639" s="103"/>
      <c r="Z639" s="103"/>
      <c r="AA639" s="103"/>
      <c r="AB639" s="103"/>
      <c r="AC639" s="103"/>
      <c r="AD639" s="103"/>
      <c r="AE639" s="103"/>
      <c r="AF639" s="103"/>
    </row>
    <row r="640" spans="3:32">
      <c r="C640" s="103"/>
      <c r="D640" s="103"/>
      <c r="E640" s="103"/>
      <c r="F640" s="103"/>
      <c r="G640" s="103"/>
      <c r="H640" s="103"/>
      <c r="I640" s="103"/>
      <c r="J640" s="103"/>
      <c r="K640" s="103"/>
      <c r="L640" s="103"/>
      <c r="M640" s="103"/>
      <c r="N640" s="103"/>
      <c r="O640" s="103"/>
      <c r="P640" s="103"/>
      <c r="Q640" s="103"/>
      <c r="R640" s="103"/>
      <c r="S640" s="103"/>
      <c r="T640" s="103"/>
      <c r="U640" s="103"/>
      <c r="V640" s="103"/>
      <c r="W640" s="103"/>
      <c r="X640" s="103"/>
      <c r="Y640" s="103"/>
      <c r="Z640" s="103"/>
      <c r="AA640" s="103"/>
      <c r="AB640" s="103"/>
      <c r="AC640" s="103"/>
      <c r="AD640" s="103"/>
      <c r="AE640" s="103"/>
      <c r="AF640" s="103"/>
    </row>
    <row r="641" spans="3:32">
      <c r="C641" s="103"/>
      <c r="D641" s="103"/>
      <c r="E641" s="103"/>
      <c r="F641" s="103"/>
      <c r="G641" s="103"/>
      <c r="H641" s="103"/>
      <c r="I641" s="103"/>
      <c r="J641" s="103"/>
      <c r="K641" s="103"/>
      <c r="L641" s="103"/>
      <c r="M641" s="103"/>
      <c r="N641" s="103"/>
      <c r="O641" s="103"/>
      <c r="P641" s="103"/>
      <c r="Q641" s="103"/>
      <c r="R641" s="103"/>
      <c r="S641" s="103"/>
      <c r="T641" s="103"/>
      <c r="U641" s="103"/>
      <c r="V641" s="103"/>
      <c r="W641" s="103"/>
      <c r="X641" s="103"/>
      <c r="Y641" s="103"/>
      <c r="Z641" s="103"/>
      <c r="AA641" s="103"/>
      <c r="AB641" s="103"/>
      <c r="AC641" s="103"/>
      <c r="AD641" s="103"/>
      <c r="AE641" s="103"/>
      <c r="AF641" s="103"/>
    </row>
    <row r="642" spans="3:32">
      <c r="C642" s="103"/>
      <c r="D642" s="103"/>
      <c r="E642" s="103"/>
      <c r="F642" s="103"/>
      <c r="G642" s="103"/>
      <c r="H642" s="103"/>
      <c r="I642" s="103"/>
      <c r="J642" s="103"/>
      <c r="K642" s="103"/>
      <c r="L642" s="103"/>
      <c r="M642" s="103"/>
      <c r="N642" s="103"/>
      <c r="O642" s="103"/>
      <c r="P642" s="103"/>
      <c r="Q642" s="103"/>
      <c r="R642" s="103"/>
      <c r="S642" s="103"/>
      <c r="T642" s="103"/>
      <c r="U642" s="103"/>
      <c r="V642" s="103"/>
      <c r="W642" s="103"/>
      <c r="X642" s="103"/>
      <c r="Y642" s="103"/>
      <c r="Z642" s="103"/>
      <c r="AA642" s="103"/>
      <c r="AB642" s="103"/>
      <c r="AC642" s="103"/>
      <c r="AD642" s="103"/>
      <c r="AE642" s="103"/>
      <c r="AF642" s="103"/>
    </row>
    <row r="643" spans="3:32">
      <c r="C643" s="103"/>
      <c r="D643" s="103"/>
      <c r="E643" s="103"/>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row>
    <row r="644" spans="3:32">
      <c r="C644" s="103"/>
      <c r="D644" s="103"/>
      <c r="E644" s="10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row>
    <row r="645" spans="3:32">
      <c r="C645" s="103"/>
      <c r="D645" s="103"/>
      <c r="E645" s="103"/>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row>
    <row r="646" spans="3:32">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3"/>
      <c r="AF646" s="103"/>
    </row>
    <row r="647" spans="3:32">
      <c r="C647" s="103"/>
      <c r="D647" s="103"/>
      <c r="E647" s="103"/>
      <c r="F647" s="103"/>
      <c r="G647" s="103"/>
      <c r="H647" s="103"/>
      <c r="I647" s="103"/>
      <c r="J647" s="103"/>
      <c r="K647" s="103"/>
      <c r="L647" s="103"/>
      <c r="M647" s="103"/>
      <c r="N647" s="103"/>
      <c r="O647" s="103"/>
      <c r="P647" s="103"/>
      <c r="Q647" s="103"/>
      <c r="R647" s="103"/>
      <c r="S647" s="103"/>
      <c r="T647" s="103"/>
      <c r="U647" s="103"/>
      <c r="V647" s="103"/>
      <c r="W647" s="103"/>
      <c r="X647" s="103"/>
      <c r="Y647" s="103"/>
      <c r="Z647" s="103"/>
      <c r="AA647" s="103"/>
      <c r="AB647" s="103"/>
      <c r="AC647" s="103"/>
      <c r="AD647" s="103"/>
      <c r="AE647" s="103"/>
      <c r="AF647" s="103"/>
    </row>
    <row r="648" spans="3:32">
      <c r="C648" s="103"/>
      <c r="D648" s="103"/>
      <c r="E648" s="103"/>
      <c r="F648" s="103"/>
      <c r="G648" s="103"/>
      <c r="H648" s="103"/>
      <c r="I648" s="103"/>
      <c r="J648" s="103"/>
      <c r="K648" s="103"/>
      <c r="L648" s="103"/>
      <c r="M648" s="103"/>
      <c r="N648" s="103"/>
      <c r="O648" s="103"/>
      <c r="P648" s="103"/>
      <c r="Q648" s="103"/>
      <c r="R648" s="103"/>
      <c r="S648" s="103"/>
      <c r="T648" s="103"/>
      <c r="U648" s="103"/>
      <c r="V648" s="103"/>
      <c r="W648" s="103"/>
      <c r="X648" s="103"/>
      <c r="Y648" s="103"/>
      <c r="Z648" s="103"/>
      <c r="AA648" s="103"/>
      <c r="AB648" s="103"/>
      <c r="AC648" s="103"/>
      <c r="AD648" s="103"/>
      <c r="AE648" s="103"/>
      <c r="AF648" s="103"/>
    </row>
    <row r="649" spans="3:32">
      <c r="C649" s="103"/>
      <c r="D649" s="103"/>
      <c r="E649" s="103"/>
      <c r="F649" s="103"/>
      <c r="G649" s="103"/>
      <c r="H649" s="103"/>
      <c r="I649" s="103"/>
      <c r="J649" s="103"/>
      <c r="K649" s="103"/>
      <c r="L649" s="103"/>
      <c r="M649" s="103"/>
      <c r="N649" s="103"/>
      <c r="O649" s="103"/>
      <c r="P649" s="103"/>
      <c r="Q649" s="103"/>
      <c r="R649" s="103"/>
      <c r="S649" s="103"/>
      <c r="T649" s="103"/>
      <c r="U649" s="103"/>
      <c r="V649" s="103"/>
      <c r="W649" s="103"/>
      <c r="X649" s="103"/>
      <c r="Y649" s="103"/>
      <c r="Z649" s="103"/>
      <c r="AA649" s="103"/>
      <c r="AB649" s="103"/>
      <c r="AC649" s="103"/>
      <c r="AD649" s="103"/>
      <c r="AE649" s="103"/>
      <c r="AF649" s="103"/>
    </row>
    <row r="650" spans="3:32">
      <c r="C650" s="103"/>
      <c r="D650" s="103"/>
      <c r="E650" s="103"/>
      <c r="F650" s="103"/>
      <c r="G650" s="103"/>
      <c r="H650" s="103"/>
      <c r="I650" s="103"/>
      <c r="J650" s="103"/>
      <c r="K650" s="103"/>
      <c r="L650" s="103"/>
      <c r="M650" s="103"/>
      <c r="N650" s="103"/>
      <c r="O650" s="103"/>
      <c r="P650" s="103"/>
      <c r="Q650" s="103"/>
      <c r="R650" s="103"/>
      <c r="S650" s="103"/>
      <c r="T650" s="103"/>
      <c r="U650" s="103"/>
      <c r="V650" s="103"/>
      <c r="W650" s="103"/>
      <c r="X650" s="103"/>
      <c r="Y650" s="103"/>
      <c r="Z650" s="103"/>
      <c r="AA650" s="103"/>
      <c r="AB650" s="103"/>
      <c r="AC650" s="103"/>
      <c r="AD650" s="103"/>
      <c r="AE650" s="103"/>
      <c r="AF650" s="103"/>
    </row>
    <row r="651" spans="3:32">
      <c r="C651" s="103"/>
      <c r="D651" s="103"/>
      <c r="E651" s="103"/>
      <c r="F651" s="103"/>
      <c r="G651" s="103"/>
      <c r="H651" s="103"/>
      <c r="I651" s="103"/>
      <c r="J651" s="103"/>
      <c r="K651" s="103"/>
      <c r="L651" s="103"/>
      <c r="M651" s="103"/>
      <c r="N651" s="103"/>
      <c r="O651" s="103"/>
      <c r="P651" s="103"/>
      <c r="Q651" s="103"/>
      <c r="R651" s="103"/>
      <c r="S651" s="103"/>
      <c r="T651" s="103"/>
      <c r="U651" s="103"/>
      <c r="V651" s="103"/>
      <c r="W651" s="103"/>
      <c r="X651" s="103"/>
      <c r="Y651" s="103"/>
      <c r="Z651" s="103"/>
      <c r="AA651" s="103"/>
      <c r="AB651" s="103"/>
      <c r="AC651" s="103"/>
      <c r="AD651" s="103"/>
      <c r="AE651" s="103"/>
      <c r="AF651" s="103"/>
    </row>
    <row r="652" spans="3:32">
      <c r="C652" s="103"/>
      <c r="D652" s="103"/>
      <c r="E652" s="103"/>
      <c r="F652" s="103"/>
      <c r="G652" s="103"/>
      <c r="H652" s="103"/>
      <c r="I652" s="103"/>
      <c r="J652" s="103"/>
      <c r="K652" s="103"/>
      <c r="L652" s="103"/>
      <c r="M652" s="103"/>
      <c r="N652" s="103"/>
      <c r="O652" s="103"/>
      <c r="P652" s="103"/>
      <c r="Q652" s="103"/>
      <c r="R652" s="103"/>
      <c r="S652" s="103"/>
      <c r="T652" s="103"/>
      <c r="U652" s="103"/>
      <c r="V652" s="103"/>
      <c r="W652" s="103"/>
      <c r="X652" s="103"/>
      <c r="Y652" s="103"/>
      <c r="Z652" s="103"/>
      <c r="AA652" s="103"/>
      <c r="AB652" s="103"/>
      <c r="AC652" s="103"/>
      <c r="AD652" s="103"/>
      <c r="AE652" s="103"/>
      <c r="AF652" s="103"/>
    </row>
    <row r="653" spans="3:32">
      <c r="C653" s="103"/>
      <c r="D653" s="103"/>
      <c r="E653" s="103"/>
      <c r="F653" s="103"/>
      <c r="G653" s="103"/>
      <c r="H653" s="103"/>
      <c r="I653" s="103"/>
      <c r="J653" s="103"/>
      <c r="K653" s="103"/>
      <c r="L653" s="103"/>
      <c r="M653" s="103"/>
      <c r="N653" s="103"/>
      <c r="O653" s="103"/>
      <c r="P653" s="103"/>
      <c r="Q653" s="103"/>
      <c r="R653" s="103"/>
      <c r="S653" s="103"/>
      <c r="T653" s="103"/>
      <c r="U653" s="103"/>
      <c r="V653" s="103"/>
      <c r="W653" s="103"/>
      <c r="X653" s="103"/>
      <c r="Y653" s="103"/>
      <c r="Z653" s="103"/>
      <c r="AA653" s="103"/>
      <c r="AB653" s="103"/>
      <c r="AC653" s="103"/>
      <c r="AD653" s="103"/>
      <c r="AE653" s="103"/>
      <c r="AF653" s="103"/>
    </row>
    <row r="654" spans="3:32">
      <c r="C654" s="103"/>
      <c r="D654" s="103"/>
      <c r="E654" s="103"/>
      <c r="F654" s="103"/>
      <c r="G654" s="103"/>
      <c r="H654" s="103"/>
      <c r="I654" s="103"/>
      <c r="J654" s="103"/>
      <c r="K654" s="103"/>
      <c r="L654" s="103"/>
      <c r="M654" s="103"/>
      <c r="N654" s="103"/>
      <c r="O654" s="103"/>
      <c r="P654" s="103"/>
      <c r="Q654" s="103"/>
      <c r="R654" s="103"/>
      <c r="S654" s="103"/>
      <c r="T654" s="103"/>
      <c r="U654" s="103"/>
      <c r="V654" s="103"/>
      <c r="W654" s="103"/>
      <c r="X654" s="103"/>
      <c r="Y654" s="103"/>
      <c r="Z654" s="103"/>
      <c r="AA654" s="103"/>
      <c r="AB654" s="103"/>
      <c r="AC654" s="103"/>
      <c r="AD654" s="103"/>
      <c r="AE654" s="103"/>
      <c r="AF654" s="103"/>
    </row>
    <row r="655" spans="3:32">
      <c r="C655" s="103"/>
      <c r="D655" s="103"/>
      <c r="E655" s="103"/>
      <c r="F655" s="103"/>
      <c r="G655" s="103"/>
      <c r="H655" s="103"/>
      <c r="I655" s="103"/>
      <c r="J655" s="103"/>
      <c r="K655" s="103"/>
      <c r="L655" s="103"/>
      <c r="M655" s="103"/>
      <c r="N655" s="103"/>
      <c r="O655" s="103"/>
      <c r="P655" s="103"/>
      <c r="Q655" s="103"/>
      <c r="R655" s="103"/>
      <c r="S655" s="103"/>
      <c r="T655" s="103"/>
      <c r="U655" s="103"/>
      <c r="V655" s="103"/>
      <c r="W655" s="103"/>
      <c r="X655" s="103"/>
      <c r="Y655" s="103"/>
      <c r="Z655" s="103"/>
      <c r="AA655" s="103"/>
      <c r="AB655" s="103"/>
      <c r="AC655" s="103"/>
      <c r="AD655" s="103"/>
      <c r="AE655" s="103"/>
      <c r="AF655" s="103"/>
    </row>
    <row r="656" spans="3:32">
      <c r="C656" s="103"/>
      <c r="D656" s="103"/>
      <c r="E656" s="103"/>
      <c r="F656" s="103"/>
      <c r="G656" s="103"/>
      <c r="H656" s="103"/>
      <c r="I656" s="103"/>
      <c r="J656" s="103"/>
      <c r="K656" s="103"/>
      <c r="L656" s="103"/>
      <c r="M656" s="103"/>
      <c r="N656" s="103"/>
      <c r="O656" s="103"/>
      <c r="P656" s="103"/>
      <c r="Q656" s="103"/>
      <c r="R656" s="103"/>
      <c r="S656" s="103"/>
      <c r="T656" s="103"/>
      <c r="U656" s="103"/>
      <c r="V656" s="103"/>
      <c r="W656" s="103"/>
      <c r="X656" s="103"/>
      <c r="Y656" s="103"/>
      <c r="Z656" s="103"/>
      <c r="AA656" s="103"/>
      <c r="AB656" s="103"/>
      <c r="AC656" s="103"/>
      <c r="AD656" s="103"/>
      <c r="AE656" s="103"/>
      <c r="AF656" s="103"/>
    </row>
    <row r="657" spans="3:32">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row>
    <row r="658" spans="3:32">
      <c r="C658" s="103"/>
      <c r="D658" s="103"/>
      <c r="E658" s="103"/>
      <c r="F658" s="103"/>
      <c r="G658" s="103"/>
      <c r="H658" s="103"/>
      <c r="I658" s="103"/>
      <c r="J658" s="103"/>
      <c r="K658" s="103"/>
      <c r="L658" s="103"/>
      <c r="M658" s="103"/>
      <c r="N658" s="103"/>
      <c r="O658" s="103"/>
      <c r="P658" s="103"/>
      <c r="Q658" s="103"/>
      <c r="R658" s="103"/>
      <c r="S658" s="103"/>
      <c r="T658" s="103"/>
      <c r="U658" s="103"/>
      <c r="V658" s="103"/>
      <c r="W658" s="103"/>
      <c r="X658" s="103"/>
      <c r="Y658" s="103"/>
      <c r="Z658" s="103"/>
      <c r="AA658" s="103"/>
      <c r="AB658" s="103"/>
      <c r="AC658" s="103"/>
      <c r="AD658" s="103"/>
      <c r="AE658" s="103"/>
      <c r="AF658" s="103"/>
    </row>
    <row r="659" spans="3:32">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3"/>
      <c r="AA659" s="103"/>
      <c r="AB659" s="103"/>
      <c r="AC659" s="103"/>
      <c r="AD659" s="103"/>
      <c r="AE659" s="103"/>
      <c r="AF659" s="103"/>
    </row>
    <row r="660" spans="3:32">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row>
    <row r="661" spans="3:32">
      <c r="C661" s="103"/>
      <c r="D661" s="103"/>
      <c r="E661" s="103"/>
      <c r="F661" s="103"/>
      <c r="G661" s="103"/>
      <c r="H661" s="103"/>
      <c r="I661" s="103"/>
      <c r="J661" s="103"/>
      <c r="K661" s="103"/>
      <c r="L661" s="103"/>
      <c r="M661" s="103"/>
      <c r="N661" s="103"/>
      <c r="O661" s="103"/>
      <c r="P661" s="103"/>
      <c r="Q661" s="103"/>
      <c r="R661" s="103"/>
      <c r="S661" s="103"/>
      <c r="T661" s="103"/>
      <c r="U661" s="103"/>
      <c r="V661" s="103"/>
      <c r="W661" s="103"/>
      <c r="X661" s="103"/>
      <c r="Y661" s="103"/>
      <c r="Z661" s="103"/>
      <c r="AA661" s="103"/>
      <c r="AB661" s="103"/>
      <c r="AC661" s="103"/>
      <c r="AD661" s="103"/>
      <c r="AE661" s="103"/>
      <c r="AF661" s="103"/>
    </row>
    <row r="662" spans="3:32">
      <c r="C662" s="103"/>
      <c r="D662" s="103"/>
      <c r="E662" s="103"/>
      <c r="F662" s="103"/>
      <c r="G662" s="103"/>
      <c r="H662" s="103"/>
      <c r="I662" s="103"/>
      <c r="J662" s="103"/>
      <c r="K662" s="103"/>
      <c r="L662" s="103"/>
      <c r="M662" s="103"/>
      <c r="N662" s="103"/>
      <c r="O662" s="103"/>
      <c r="P662" s="103"/>
      <c r="Q662" s="103"/>
      <c r="R662" s="103"/>
      <c r="S662" s="103"/>
      <c r="T662" s="103"/>
      <c r="U662" s="103"/>
      <c r="V662" s="103"/>
      <c r="W662" s="103"/>
      <c r="X662" s="103"/>
      <c r="Y662" s="103"/>
      <c r="Z662" s="103"/>
      <c r="AA662" s="103"/>
      <c r="AB662" s="103"/>
      <c r="AC662" s="103"/>
      <c r="AD662" s="103"/>
      <c r="AE662" s="103"/>
      <c r="AF662" s="103"/>
    </row>
    <row r="663" spans="3:32">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row>
    <row r="664" spans="3:32">
      <c r="C664" s="103"/>
      <c r="D664" s="103"/>
      <c r="E664" s="103"/>
      <c r="F664" s="103"/>
      <c r="G664" s="103"/>
      <c r="H664" s="103"/>
      <c r="I664" s="103"/>
      <c r="J664" s="103"/>
      <c r="K664" s="103"/>
      <c r="L664" s="103"/>
      <c r="M664" s="103"/>
      <c r="N664" s="103"/>
      <c r="O664" s="103"/>
      <c r="P664" s="103"/>
      <c r="Q664" s="103"/>
      <c r="R664" s="103"/>
      <c r="S664" s="103"/>
      <c r="T664" s="103"/>
      <c r="U664" s="103"/>
      <c r="V664" s="103"/>
      <c r="W664" s="103"/>
      <c r="X664" s="103"/>
      <c r="Y664" s="103"/>
      <c r="Z664" s="103"/>
      <c r="AA664" s="103"/>
      <c r="AB664" s="103"/>
      <c r="AC664" s="103"/>
      <c r="AD664" s="103"/>
      <c r="AE664" s="103"/>
      <c r="AF664" s="103"/>
    </row>
    <row r="665" spans="3:32">
      <c r="C665" s="103"/>
      <c r="D665" s="103"/>
      <c r="E665" s="103"/>
      <c r="F665" s="103"/>
      <c r="G665" s="103"/>
      <c r="H665" s="103"/>
      <c r="I665" s="103"/>
      <c r="J665" s="103"/>
      <c r="K665" s="103"/>
      <c r="L665" s="103"/>
      <c r="M665" s="103"/>
      <c r="N665" s="103"/>
      <c r="O665" s="103"/>
      <c r="P665" s="103"/>
      <c r="Q665" s="103"/>
      <c r="R665" s="103"/>
      <c r="S665" s="103"/>
      <c r="T665" s="103"/>
      <c r="U665" s="103"/>
      <c r="V665" s="103"/>
      <c r="W665" s="103"/>
      <c r="X665" s="103"/>
      <c r="Y665" s="103"/>
      <c r="Z665" s="103"/>
      <c r="AA665" s="103"/>
      <c r="AB665" s="103"/>
      <c r="AC665" s="103"/>
      <c r="AD665" s="103"/>
      <c r="AE665" s="103"/>
      <c r="AF665" s="103"/>
    </row>
    <row r="666" spans="3:32">
      <c r="C666" s="103"/>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row>
    <row r="667" spans="3:32">
      <c r="C667" s="103"/>
      <c r="D667" s="103"/>
      <c r="E667" s="103"/>
      <c r="F667" s="103"/>
      <c r="G667" s="103"/>
      <c r="H667" s="103"/>
      <c r="I667" s="103"/>
      <c r="J667" s="103"/>
      <c r="K667" s="103"/>
      <c r="L667" s="103"/>
      <c r="M667" s="103"/>
      <c r="N667" s="103"/>
      <c r="O667" s="103"/>
      <c r="P667" s="103"/>
      <c r="Q667" s="103"/>
      <c r="R667" s="103"/>
      <c r="S667" s="103"/>
      <c r="T667" s="103"/>
      <c r="U667" s="103"/>
      <c r="V667" s="103"/>
      <c r="W667" s="103"/>
      <c r="X667" s="103"/>
      <c r="Y667" s="103"/>
      <c r="Z667" s="103"/>
      <c r="AA667" s="103"/>
      <c r="AB667" s="103"/>
      <c r="AC667" s="103"/>
      <c r="AD667" s="103"/>
      <c r="AE667" s="103"/>
      <c r="AF667" s="103"/>
    </row>
    <row r="668" spans="3:32">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row>
    <row r="669" spans="3:32">
      <c r="C669" s="103"/>
      <c r="D669" s="103"/>
      <c r="E669" s="103"/>
      <c r="F669" s="103"/>
      <c r="G669" s="103"/>
      <c r="H669" s="103"/>
      <c r="I669" s="103"/>
      <c r="J669" s="103"/>
      <c r="K669" s="103"/>
      <c r="L669" s="103"/>
      <c r="M669" s="103"/>
      <c r="N669" s="103"/>
      <c r="O669" s="103"/>
      <c r="P669" s="103"/>
      <c r="Q669" s="103"/>
      <c r="R669" s="103"/>
      <c r="S669" s="103"/>
      <c r="T669" s="103"/>
      <c r="U669" s="103"/>
      <c r="V669" s="103"/>
      <c r="W669" s="103"/>
      <c r="X669" s="103"/>
      <c r="Y669" s="103"/>
      <c r="Z669" s="103"/>
      <c r="AA669" s="103"/>
      <c r="AB669" s="103"/>
      <c r="AC669" s="103"/>
      <c r="AD669" s="103"/>
      <c r="AE669" s="103"/>
      <c r="AF669" s="103"/>
    </row>
    <row r="670" spans="3:32">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3"/>
      <c r="AA670" s="103"/>
      <c r="AB670" s="103"/>
      <c r="AC670" s="103"/>
      <c r="AD670" s="103"/>
      <c r="AE670" s="103"/>
      <c r="AF670" s="103"/>
    </row>
    <row r="671" spans="3:32">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row>
    <row r="672" spans="3:32">
      <c r="C672" s="103"/>
      <c r="D672" s="103"/>
      <c r="E672" s="103"/>
      <c r="F672" s="103"/>
      <c r="G672" s="103"/>
      <c r="H672" s="103"/>
      <c r="I672" s="103"/>
      <c r="J672" s="103"/>
      <c r="K672" s="103"/>
      <c r="L672" s="103"/>
      <c r="M672" s="103"/>
      <c r="N672" s="103"/>
      <c r="O672" s="103"/>
      <c r="P672" s="103"/>
      <c r="Q672" s="103"/>
      <c r="R672" s="103"/>
      <c r="S672" s="103"/>
      <c r="T672" s="103"/>
      <c r="U672" s="103"/>
      <c r="V672" s="103"/>
      <c r="W672" s="103"/>
      <c r="X672" s="103"/>
      <c r="Y672" s="103"/>
      <c r="Z672" s="103"/>
      <c r="AA672" s="103"/>
      <c r="AB672" s="103"/>
      <c r="AC672" s="103"/>
      <c r="AD672" s="103"/>
      <c r="AE672" s="103"/>
      <c r="AF672" s="103"/>
    </row>
    <row r="673" spans="3:32">
      <c r="C673" s="103"/>
      <c r="D673" s="103"/>
      <c r="E673" s="103"/>
      <c r="F673" s="103"/>
      <c r="G673" s="103"/>
      <c r="H673" s="103"/>
      <c r="I673" s="103"/>
      <c r="J673" s="103"/>
      <c r="K673" s="103"/>
      <c r="L673" s="103"/>
      <c r="M673" s="103"/>
      <c r="N673" s="103"/>
      <c r="O673" s="103"/>
      <c r="P673" s="103"/>
      <c r="Q673" s="103"/>
      <c r="R673" s="103"/>
      <c r="S673" s="103"/>
      <c r="T673" s="103"/>
      <c r="U673" s="103"/>
      <c r="V673" s="103"/>
      <c r="W673" s="103"/>
      <c r="X673" s="103"/>
      <c r="Y673" s="103"/>
      <c r="Z673" s="103"/>
      <c r="AA673" s="103"/>
      <c r="AB673" s="103"/>
      <c r="AC673" s="103"/>
      <c r="AD673" s="103"/>
      <c r="AE673" s="103"/>
      <c r="AF673" s="103"/>
    </row>
    <row r="674" spans="3:32">
      <c r="C674" s="103"/>
      <c r="D674" s="103"/>
      <c r="E674" s="103"/>
      <c r="F674" s="103"/>
      <c r="G674" s="103"/>
      <c r="H674" s="103"/>
      <c r="I674" s="103"/>
      <c r="J674" s="103"/>
      <c r="K674" s="103"/>
      <c r="L674" s="103"/>
      <c r="M674" s="103"/>
      <c r="N674" s="103"/>
      <c r="O674" s="103"/>
      <c r="P674" s="103"/>
      <c r="Q674" s="103"/>
      <c r="R674" s="103"/>
      <c r="S674" s="103"/>
      <c r="T674" s="103"/>
      <c r="U674" s="103"/>
      <c r="V674" s="103"/>
      <c r="W674" s="103"/>
      <c r="X674" s="103"/>
      <c r="Y674" s="103"/>
      <c r="Z674" s="103"/>
      <c r="AA674" s="103"/>
      <c r="AB674" s="103"/>
      <c r="AC674" s="103"/>
      <c r="AD674" s="103"/>
      <c r="AE674" s="103"/>
      <c r="AF674" s="103"/>
    </row>
    <row r="675" spans="3:32">
      <c r="C675" s="103"/>
      <c r="D675" s="103"/>
      <c r="E675" s="103"/>
      <c r="F675" s="103"/>
      <c r="G675" s="103"/>
      <c r="H675" s="103"/>
      <c r="I675" s="103"/>
      <c r="J675" s="103"/>
      <c r="K675" s="103"/>
      <c r="L675" s="103"/>
      <c r="M675" s="103"/>
      <c r="N675" s="103"/>
      <c r="O675" s="103"/>
      <c r="P675" s="103"/>
      <c r="Q675" s="103"/>
      <c r="R675" s="103"/>
      <c r="S675" s="103"/>
      <c r="T675" s="103"/>
      <c r="U675" s="103"/>
      <c r="V675" s="103"/>
      <c r="W675" s="103"/>
      <c r="X675" s="103"/>
      <c r="Y675" s="103"/>
      <c r="Z675" s="103"/>
      <c r="AA675" s="103"/>
      <c r="AB675" s="103"/>
      <c r="AC675" s="103"/>
      <c r="AD675" s="103"/>
      <c r="AE675" s="103"/>
      <c r="AF675" s="103"/>
    </row>
    <row r="676" spans="3:32">
      <c r="C676" s="103"/>
      <c r="D676" s="103"/>
      <c r="E676" s="103"/>
      <c r="F676" s="103"/>
      <c r="G676" s="103"/>
      <c r="H676" s="103"/>
      <c r="I676" s="103"/>
      <c r="J676" s="103"/>
      <c r="K676" s="103"/>
      <c r="L676" s="103"/>
      <c r="M676" s="103"/>
      <c r="N676" s="103"/>
      <c r="O676" s="103"/>
      <c r="P676" s="103"/>
      <c r="Q676" s="103"/>
      <c r="R676" s="103"/>
      <c r="S676" s="103"/>
      <c r="T676" s="103"/>
      <c r="U676" s="103"/>
      <c r="V676" s="103"/>
      <c r="W676" s="103"/>
      <c r="X676" s="103"/>
      <c r="Y676" s="103"/>
      <c r="Z676" s="103"/>
      <c r="AA676" s="103"/>
      <c r="AB676" s="103"/>
      <c r="AC676" s="103"/>
      <c r="AD676" s="103"/>
      <c r="AE676" s="103"/>
      <c r="AF676" s="103"/>
    </row>
    <row r="677" spans="3:32">
      <c r="C677" s="103"/>
      <c r="D677" s="103"/>
      <c r="E677" s="103"/>
      <c r="F677" s="103"/>
      <c r="G677" s="103"/>
      <c r="H677" s="103"/>
      <c r="I677" s="103"/>
      <c r="J677" s="103"/>
      <c r="K677" s="103"/>
      <c r="L677" s="103"/>
      <c r="M677" s="103"/>
      <c r="N677" s="103"/>
      <c r="O677" s="103"/>
      <c r="P677" s="103"/>
      <c r="Q677" s="103"/>
      <c r="R677" s="103"/>
      <c r="S677" s="103"/>
      <c r="T677" s="103"/>
      <c r="U677" s="103"/>
      <c r="V677" s="103"/>
      <c r="W677" s="103"/>
      <c r="X677" s="103"/>
      <c r="Y677" s="103"/>
      <c r="Z677" s="103"/>
      <c r="AA677" s="103"/>
      <c r="AB677" s="103"/>
      <c r="AC677" s="103"/>
      <c r="AD677" s="103"/>
      <c r="AE677" s="103"/>
      <c r="AF677" s="103"/>
    </row>
    <row r="678" spans="3:32">
      <c r="C678" s="103"/>
      <c r="D678" s="103"/>
      <c r="E678" s="103"/>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row>
    <row r="679" spans="3:32">
      <c r="C679" s="103"/>
      <c r="D679" s="103"/>
      <c r="E679" s="103"/>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row>
    <row r="680" spans="3:32">
      <c r="C680" s="103"/>
      <c r="D680" s="103"/>
      <c r="E680" s="103"/>
      <c r="F680" s="103"/>
      <c r="G680" s="103"/>
      <c r="H680" s="103"/>
      <c r="I680" s="103"/>
      <c r="J680" s="103"/>
      <c r="K680" s="103"/>
      <c r="L680" s="103"/>
      <c r="M680" s="103"/>
      <c r="N680" s="103"/>
      <c r="O680" s="103"/>
      <c r="P680" s="103"/>
      <c r="Q680" s="103"/>
      <c r="R680" s="103"/>
      <c r="S680" s="103"/>
      <c r="T680" s="103"/>
      <c r="U680" s="103"/>
      <c r="V680" s="103"/>
      <c r="W680" s="103"/>
      <c r="X680" s="103"/>
      <c r="Y680" s="103"/>
      <c r="Z680" s="103"/>
      <c r="AA680" s="103"/>
      <c r="AB680" s="103"/>
      <c r="AC680" s="103"/>
      <c r="AD680" s="103"/>
      <c r="AE680" s="103"/>
      <c r="AF680" s="103"/>
    </row>
    <row r="681" spans="3:32">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row>
    <row r="682" spans="3:32">
      <c r="C682" s="103"/>
      <c r="D682" s="103"/>
      <c r="E682" s="103"/>
      <c r="F682" s="103"/>
      <c r="G682" s="103"/>
      <c r="H682" s="103"/>
      <c r="I682" s="103"/>
      <c r="J682" s="103"/>
      <c r="K682" s="103"/>
      <c r="L682" s="103"/>
      <c r="M682" s="103"/>
      <c r="N682" s="103"/>
      <c r="O682" s="103"/>
      <c r="P682" s="103"/>
      <c r="Q682" s="103"/>
      <c r="R682" s="103"/>
      <c r="S682" s="103"/>
      <c r="T682" s="103"/>
      <c r="U682" s="103"/>
      <c r="V682" s="103"/>
      <c r="W682" s="103"/>
      <c r="X682" s="103"/>
      <c r="Y682" s="103"/>
      <c r="Z682" s="103"/>
      <c r="AA682" s="103"/>
      <c r="AB682" s="103"/>
      <c r="AC682" s="103"/>
      <c r="AD682" s="103"/>
      <c r="AE682" s="103"/>
      <c r="AF682" s="103"/>
    </row>
    <row r="683" spans="3:32">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row>
    <row r="684" spans="3:32">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row>
    <row r="685" spans="3:32">
      <c r="C685" s="103"/>
      <c r="D685" s="103"/>
      <c r="E685" s="103"/>
      <c r="F685" s="103"/>
      <c r="G685" s="103"/>
      <c r="H685" s="103"/>
      <c r="I685" s="103"/>
      <c r="J685" s="103"/>
      <c r="K685" s="103"/>
      <c r="L685" s="103"/>
      <c r="M685" s="103"/>
      <c r="N685" s="103"/>
      <c r="O685" s="103"/>
      <c r="P685" s="103"/>
      <c r="Q685" s="103"/>
      <c r="R685" s="103"/>
      <c r="S685" s="103"/>
      <c r="T685" s="103"/>
      <c r="U685" s="103"/>
      <c r="V685" s="103"/>
      <c r="W685" s="103"/>
      <c r="X685" s="103"/>
      <c r="Y685" s="103"/>
      <c r="Z685" s="103"/>
      <c r="AA685" s="103"/>
      <c r="AB685" s="103"/>
      <c r="AC685" s="103"/>
      <c r="AD685" s="103"/>
      <c r="AE685" s="103"/>
      <c r="AF685" s="103"/>
    </row>
    <row r="686" spans="3:32">
      <c r="C686" s="103"/>
      <c r="D686" s="103"/>
      <c r="E686" s="103"/>
      <c r="F686" s="103"/>
      <c r="G686" s="103"/>
      <c r="H686" s="103"/>
      <c r="I686" s="103"/>
      <c r="J686" s="103"/>
      <c r="K686" s="103"/>
      <c r="L686" s="103"/>
      <c r="M686" s="103"/>
      <c r="N686" s="103"/>
      <c r="O686" s="103"/>
      <c r="P686" s="103"/>
      <c r="Q686" s="103"/>
      <c r="R686" s="103"/>
      <c r="S686" s="103"/>
      <c r="T686" s="103"/>
      <c r="U686" s="103"/>
      <c r="V686" s="103"/>
      <c r="W686" s="103"/>
      <c r="X686" s="103"/>
      <c r="Y686" s="103"/>
      <c r="Z686" s="103"/>
      <c r="AA686" s="103"/>
      <c r="AB686" s="103"/>
      <c r="AC686" s="103"/>
      <c r="AD686" s="103"/>
      <c r="AE686" s="103"/>
      <c r="AF686" s="103"/>
    </row>
    <row r="687" spans="3:32">
      <c r="C687" s="103"/>
      <c r="D687" s="103"/>
      <c r="E687" s="103"/>
      <c r="F687" s="103"/>
      <c r="G687" s="103"/>
      <c r="H687" s="103"/>
      <c r="I687" s="103"/>
      <c r="J687" s="103"/>
      <c r="K687" s="103"/>
      <c r="L687" s="103"/>
      <c r="M687" s="103"/>
      <c r="N687" s="103"/>
      <c r="O687" s="103"/>
      <c r="P687" s="103"/>
      <c r="Q687" s="103"/>
      <c r="R687" s="103"/>
      <c r="S687" s="103"/>
      <c r="T687" s="103"/>
      <c r="U687" s="103"/>
      <c r="V687" s="103"/>
      <c r="W687" s="103"/>
      <c r="X687" s="103"/>
      <c r="Y687" s="103"/>
      <c r="Z687" s="103"/>
      <c r="AA687" s="103"/>
      <c r="AB687" s="103"/>
      <c r="AC687" s="103"/>
      <c r="AD687" s="103"/>
      <c r="AE687" s="103"/>
      <c r="AF687" s="103"/>
    </row>
    <row r="688" spans="3:32">
      <c r="C688" s="103"/>
      <c r="D688" s="103"/>
      <c r="E688" s="103"/>
      <c r="F688" s="103"/>
      <c r="G688" s="103"/>
      <c r="H688" s="103"/>
      <c r="I688" s="103"/>
      <c r="J688" s="103"/>
      <c r="K688" s="103"/>
      <c r="L688" s="103"/>
      <c r="M688" s="103"/>
      <c r="N688" s="103"/>
      <c r="O688" s="103"/>
      <c r="P688" s="103"/>
      <c r="Q688" s="103"/>
      <c r="R688" s="103"/>
      <c r="S688" s="103"/>
      <c r="T688" s="103"/>
      <c r="U688" s="103"/>
      <c r="V688" s="103"/>
      <c r="W688" s="103"/>
      <c r="X688" s="103"/>
      <c r="Y688" s="103"/>
      <c r="Z688" s="103"/>
      <c r="AA688" s="103"/>
      <c r="AB688" s="103"/>
      <c r="AC688" s="103"/>
      <c r="AD688" s="103"/>
      <c r="AE688" s="103"/>
      <c r="AF688" s="103"/>
    </row>
    <row r="689" spans="3:32">
      <c r="C689" s="103"/>
      <c r="D689" s="103"/>
      <c r="E689" s="103"/>
      <c r="F689" s="103"/>
      <c r="G689" s="103"/>
      <c r="H689" s="103"/>
      <c r="I689" s="103"/>
      <c r="J689" s="103"/>
      <c r="K689" s="103"/>
      <c r="L689" s="103"/>
      <c r="M689" s="103"/>
      <c r="N689" s="103"/>
      <c r="O689" s="103"/>
      <c r="P689" s="103"/>
      <c r="Q689" s="103"/>
      <c r="R689" s="103"/>
      <c r="S689" s="103"/>
      <c r="T689" s="103"/>
      <c r="U689" s="103"/>
      <c r="V689" s="103"/>
      <c r="W689" s="103"/>
      <c r="X689" s="103"/>
      <c r="Y689" s="103"/>
      <c r="Z689" s="103"/>
      <c r="AA689" s="103"/>
      <c r="AB689" s="103"/>
      <c r="AC689" s="103"/>
      <c r="AD689" s="103"/>
      <c r="AE689" s="103"/>
      <c r="AF689" s="103"/>
    </row>
    <row r="690" spans="3:32">
      <c r="C690" s="103"/>
      <c r="D690" s="103"/>
      <c r="E690" s="103"/>
      <c r="F690" s="103"/>
      <c r="G690" s="103"/>
      <c r="H690" s="103"/>
      <c r="I690" s="103"/>
      <c r="J690" s="103"/>
      <c r="K690" s="103"/>
      <c r="L690" s="103"/>
      <c r="M690" s="103"/>
      <c r="N690" s="103"/>
      <c r="O690" s="103"/>
      <c r="P690" s="103"/>
      <c r="Q690" s="103"/>
      <c r="R690" s="103"/>
      <c r="S690" s="103"/>
      <c r="T690" s="103"/>
      <c r="U690" s="103"/>
      <c r="V690" s="103"/>
      <c r="W690" s="103"/>
      <c r="X690" s="103"/>
      <c r="Y690" s="103"/>
      <c r="Z690" s="103"/>
      <c r="AA690" s="103"/>
      <c r="AB690" s="103"/>
      <c r="AC690" s="103"/>
      <c r="AD690" s="103"/>
      <c r="AE690" s="103"/>
      <c r="AF690" s="103"/>
    </row>
    <row r="691" spans="3:32">
      <c r="C691" s="103"/>
      <c r="D691" s="103"/>
      <c r="E691" s="103"/>
      <c r="F691" s="103"/>
      <c r="G691" s="103"/>
      <c r="H691" s="103"/>
      <c r="I691" s="103"/>
      <c r="J691" s="103"/>
      <c r="K691" s="103"/>
      <c r="L691" s="103"/>
      <c r="M691" s="103"/>
      <c r="N691" s="103"/>
      <c r="O691" s="103"/>
      <c r="P691" s="103"/>
      <c r="Q691" s="103"/>
      <c r="R691" s="103"/>
      <c r="S691" s="103"/>
      <c r="T691" s="103"/>
      <c r="U691" s="103"/>
      <c r="V691" s="103"/>
      <c r="W691" s="103"/>
      <c r="X691" s="103"/>
      <c r="Y691" s="103"/>
      <c r="Z691" s="103"/>
      <c r="AA691" s="103"/>
      <c r="AB691" s="103"/>
      <c r="AC691" s="103"/>
      <c r="AD691" s="103"/>
      <c r="AE691" s="103"/>
      <c r="AF691" s="103"/>
    </row>
    <row r="692" spans="3:32">
      <c r="C692" s="103"/>
      <c r="D692" s="103"/>
      <c r="E692" s="103"/>
      <c r="F692" s="103"/>
      <c r="G692" s="103"/>
      <c r="H692" s="103"/>
      <c r="I692" s="103"/>
      <c r="J692" s="103"/>
      <c r="K692" s="103"/>
      <c r="L692" s="103"/>
      <c r="M692" s="103"/>
      <c r="N692" s="103"/>
      <c r="O692" s="103"/>
      <c r="P692" s="103"/>
      <c r="Q692" s="103"/>
      <c r="R692" s="103"/>
      <c r="S692" s="103"/>
      <c r="T692" s="103"/>
      <c r="U692" s="103"/>
      <c r="V692" s="103"/>
      <c r="W692" s="103"/>
      <c r="X692" s="103"/>
      <c r="Y692" s="103"/>
      <c r="Z692" s="103"/>
      <c r="AA692" s="103"/>
      <c r="AB692" s="103"/>
      <c r="AC692" s="103"/>
      <c r="AD692" s="103"/>
      <c r="AE692" s="103"/>
      <c r="AF692" s="103"/>
    </row>
    <row r="693" spans="3:32">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3"/>
      <c r="AA693" s="103"/>
      <c r="AB693" s="103"/>
      <c r="AC693" s="103"/>
      <c r="AD693" s="103"/>
      <c r="AE693" s="103"/>
      <c r="AF693" s="103"/>
    </row>
    <row r="694" spans="3:32">
      <c r="C694" s="103"/>
      <c r="D694" s="103"/>
      <c r="E694" s="103"/>
      <c r="F694" s="103"/>
      <c r="G694" s="103"/>
      <c r="H694" s="103"/>
      <c r="I694" s="103"/>
      <c r="J694" s="103"/>
      <c r="K694" s="103"/>
      <c r="L694" s="103"/>
      <c r="M694" s="103"/>
      <c r="N694" s="103"/>
      <c r="O694" s="103"/>
      <c r="P694" s="103"/>
      <c r="Q694" s="103"/>
      <c r="R694" s="103"/>
      <c r="S694" s="103"/>
      <c r="T694" s="103"/>
      <c r="U694" s="103"/>
      <c r="V694" s="103"/>
      <c r="W694" s="103"/>
      <c r="X694" s="103"/>
      <c r="Y694" s="103"/>
      <c r="Z694" s="103"/>
      <c r="AA694" s="103"/>
      <c r="AB694" s="103"/>
      <c r="AC694" s="103"/>
      <c r="AD694" s="103"/>
      <c r="AE694" s="103"/>
      <c r="AF694" s="103"/>
    </row>
    <row r="695" spans="3:32">
      <c r="C695" s="103"/>
      <c r="D695" s="103"/>
      <c r="E695" s="103"/>
      <c r="F695" s="103"/>
      <c r="G695" s="103"/>
      <c r="H695" s="103"/>
      <c r="I695" s="103"/>
      <c r="J695" s="103"/>
      <c r="K695" s="103"/>
      <c r="L695" s="103"/>
      <c r="M695" s="103"/>
      <c r="N695" s="103"/>
      <c r="O695" s="103"/>
      <c r="P695" s="103"/>
      <c r="Q695" s="103"/>
      <c r="R695" s="103"/>
      <c r="S695" s="103"/>
      <c r="T695" s="103"/>
      <c r="U695" s="103"/>
      <c r="V695" s="103"/>
      <c r="W695" s="103"/>
      <c r="X695" s="103"/>
      <c r="Y695" s="103"/>
      <c r="Z695" s="103"/>
      <c r="AA695" s="103"/>
      <c r="AB695" s="103"/>
      <c r="AC695" s="103"/>
      <c r="AD695" s="103"/>
      <c r="AE695" s="103"/>
      <c r="AF695" s="103"/>
    </row>
    <row r="696" spans="3:32">
      <c r="C696" s="103"/>
      <c r="D696" s="103"/>
      <c r="E696" s="103"/>
      <c r="F696" s="103"/>
      <c r="G696" s="103"/>
      <c r="H696" s="103"/>
      <c r="I696" s="103"/>
      <c r="J696" s="103"/>
      <c r="K696" s="103"/>
      <c r="L696" s="103"/>
      <c r="M696" s="103"/>
      <c r="N696" s="103"/>
      <c r="O696" s="103"/>
      <c r="P696" s="103"/>
      <c r="Q696" s="103"/>
      <c r="R696" s="103"/>
      <c r="S696" s="103"/>
      <c r="T696" s="103"/>
      <c r="U696" s="103"/>
      <c r="V696" s="103"/>
      <c r="W696" s="103"/>
      <c r="X696" s="103"/>
      <c r="Y696" s="103"/>
      <c r="Z696" s="103"/>
      <c r="AA696" s="103"/>
      <c r="AB696" s="103"/>
      <c r="AC696" s="103"/>
      <c r="AD696" s="103"/>
      <c r="AE696" s="103"/>
      <c r="AF696" s="103"/>
    </row>
    <row r="697" spans="3:32">
      <c r="C697" s="103"/>
      <c r="D697" s="103"/>
      <c r="E697" s="103"/>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row>
    <row r="698" spans="3:32">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row>
    <row r="699" spans="3:32">
      <c r="C699" s="103"/>
      <c r="D699" s="103"/>
      <c r="E699" s="103"/>
      <c r="F699" s="103"/>
      <c r="G699" s="103"/>
      <c r="H699" s="103"/>
      <c r="I699" s="103"/>
      <c r="J699" s="103"/>
      <c r="K699" s="103"/>
      <c r="L699" s="103"/>
      <c r="M699" s="103"/>
      <c r="N699" s="103"/>
      <c r="O699" s="103"/>
      <c r="P699" s="103"/>
      <c r="Q699" s="103"/>
      <c r="R699" s="103"/>
      <c r="S699" s="103"/>
      <c r="T699" s="103"/>
      <c r="U699" s="103"/>
      <c r="V699" s="103"/>
      <c r="W699" s="103"/>
      <c r="X699" s="103"/>
      <c r="Y699" s="103"/>
      <c r="Z699" s="103"/>
      <c r="AA699" s="103"/>
      <c r="AB699" s="103"/>
      <c r="AC699" s="103"/>
      <c r="AD699" s="103"/>
      <c r="AE699" s="103"/>
      <c r="AF699" s="103"/>
    </row>
    <row r="700" spans="3:32">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row>
    <row r="701" spans="3:32">
      <c r="C701" s="103"/>
      <c r="D701" s="103"/>
      <c r="E701" s="103"/>
      <c r="F701" s="103"/>
      <c r="G701" s="103"/>
      <c r="H701" s="103"/>
      <c r="I701" s="103"/>
      <c r="J701" s="103"/>
      <c r="K701" s="103"/>
      <c r="L701" s="103"/>
      <c r="M701" s="103"/>
      <c r="N701" s="103"/>
      <c r="O701" s="103"/>
      <c r="P701" s="103"/>
      <c r="Q701" s="103"/>
      <c r="R701" s="103"/>
      <c r="S701" s="103"/>
      <c r="T701" s="103"/>
      <c r="U701" s="103"/>
      <c r="V701" s="103"/>
      <c r="W701" s="103"/>
      <c r="X701" s="103"/>
      <c r="Y701" s="103"/>
      <c r="Z701" s="103"/>
      <c r="AA701" s="103"/>
      <c r="AB701" s="103"/>
      <c r="AC701" s="103"/>
      <c r="AD701" s="103"/>
      <c r="AE701" s="103"/>
      <c r="AF701" s="103"/>
    </row>
    <row r="702" spans="3:32">
      <c r="C702" s="103"/>
      <c r="D702" s="103"/>
      <c r="E702" s="103"/>
      <c r="F702" s="103"/>
      <c r="G702" s="103"/>
      <c r="H702" s="103"/>
      <c r="I702" s="103"/>
      <c r="J702" s="103"/>
      <c r="K702" s="103"/>
      <c r="L702" s="103"/>
      <c r="M702" s="103"/>
      <c r="N702" s="103"/>
      <c r="O702" s="103"/>
      <c r="P702" s="103"/>
      <c r="Q702" s="103"/>
      <c r="R702" s="103"/>
      <c r="S702" s="103"/>
      <c r="T702" s="103"/>
      <c r="U702" s="103"/>
      <c r="V702" s="103"/>
      <c r="W702" s="103"/>
      <c r="X702" s="103"/>
      <c r="Y702" s="103"/>
      <c r="Z702" s="103"/>
      <c r="AA702" s="103"/>
      <c r="AB702" s="103"/>
      <c r="AC702" s="103"/>
      <c r="AD702" s="103"/>
      <c r="AE702" s="103"/>
      <c r="AF702" s="103"/>
    </row>
    <row r="703" spans="3:32">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row>
    <row r="704" spans="3:32">
      <c r="C704" s="103"/>
      <c r="D704" s="103"/>
      <c r="E704" s="103"/>
      <c r="F704" s="103"/>
      <c r="G704" s="103"/>
      <c r="H704" s="103"/>
      <c r="I704" s="103"/>
      <c r="J704" s="103"/>
      <c r="K704" s="103"/>
      <c r="L704" s="103"/>
      <c r="M704" s="103"/>
      <c r="N704" s="103"/>
      <c r="O704" s="103"/>
      <c r="P704" s="103"/>
      <c r="Q704" s="103"/>
      <c r="R704" s="103"/>
      <c r="S704" s="103"/>
      <c r="T704" s="103"/>
      <c r="U704" s="103"/>
      <c r="V704" s="103"/>
      <c r="W704" s="103"/>
      <c r="X704" s="103"/>
      <c r="Y704" s="103"/>
      <c r="Z704" s="103"/>
      <c r="AA704" s="103"/>
      <c r="AB704" s="103"/>
      <c r="AC704" s="103"/>
      <c r="AD704" s="103"/>
      <c r="AE704" s="103"/>
      <c r="AF704" s="103"/>
    </row>
    <row r="705" spans="3:32">
      <c r="C705" s="103"/>
      <c r="D705" s="103"/>
      <c r="E705" s="103"/>
      <c r="F705" s="103"/>
      <c r="G705" s="103"/>
      <c r="H705" s="103"/>
      <c r="I705" s="103"/>
      <c r="J705" s="103"/>
      <c r="K705" s="103"/>
      <c r="L705" s="103"/>
      <c r="M705" s="103"/>
      <c r="N705" s="103"/>
      <c r="O705" s="103"/>
      <c r="P705" s="103"/>
      <c r="Q705" s="103"/>
      <c r="R705" s="103"/>
      <c r="S705" s="103"/>
      <c r="T705" s="103"/>
      <c r="U705" s="103"/>
      <c r="V705" s="103"/>
      <c r="W705" s="103"/>
      <c r="X705" s="103"/>
      <c r="Y705" s="103"/>
      <c r="Z705" s="103"/>
      <c r="AA705" s="103"/>
      <c r="AB705" s="103"/>
      <c r="AC705" s="103"/>
      <c r="AD705" s="103"/>
      <c r="AE705" s="103"/>
      <c r="AF705" s="103"/>
    </row>
    <row r="706" spans="3:32">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row>
    <row r="707" spans="3:32">
      <c r="C707" s="103"/>
      <c r="D707" s="103"/>
      <c r="E707" s="103"/>
      <c r="F707" s="103"/>
      <c r="G707" s="103"/>
      <c r="H707" s="103"/>
      <c r="I707" s="103"/>
      <c r="J707" s="103"/>
      <c r="K707" s="103"/>
      <c r="L707" s="103"/>
      <c r="M707" s="103"/>
      <c r="N707" s="103"/>
      <c r="O707" s="103"/>
      <c r="P707" s="103"/>
      <c r="Q707" s="103"/>
      <c r="R707" s="103"/>
      <c r="S707" s="103"/>
      <c r="T707" s="103"/>
      <c r="U707" s="103"/>
      <c r="V707" s="103"/>
      <c r="W707" s="103"/>
      <c r="X707" s="103"/>
      <c r="Y707" s="103"/>
      <c r="Z707" s="103"/>
      <c r="AA707" s="103"/>
      <c r="AB707" s="103"/>
      <c r="AC707" s="103"/>
      <c r="AD707" s="103"/>
      <c r="AE707" s="103"/>
      <c r="AF707" s="103"/>
    </row>
    <row r="708" spans="3:32">
      <c r="C708" s="103"/>
      <c r="D708" s="103"/>
      <c r="E708" s="103"/>
      <c r="F708" s="103"/>
      <c r="G708" s="103"/>
      <c r="H708" s="103"/>
      <c r="I708" s="103"/>
      <c r="J708" s="103"/>
      <c r="K708" s="103"/>
      <c r="L708" s="103"/>
      <c r="M708" s="103"/>
      <c r="N708" s="103"/>
      <c r="O708" s="103"/>
      <c r="P708" s="103"/>
      <c r="Q708" s="103"/>
      <c r="R708" s="103"/>
      <c r="S708" s="103"/>
      <c r="T708" s="103"/>
      <c r="U708" s="103"/>
      <c r="V708" s="103"/>
      <c r="W708" s="103"/>
      <c r="X708" s="103"/>
      <c r="Y708" s="103"/>
      <c r="Z708" s="103"/>
      <c r="AA708" s="103"/>
      <c r="AB708" s="103"/>
      <c r="AC708" s="103"/>
      <c r="AD708" s="103"/>
      <c r="AE708" s="103"/>
      <c r="AF708" s="103"/>
    </row>
    <row r="709" spans="3:32">
      <c r="C709" s="103"/>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row>
    <row r="710" spans="3:32">
      <c r="C710" s="103"/>
      <c r="D710" s="103"/>
      <c r="E710" s="103"/>
      <c r="F710" s="103"/>
      <c r="G710" s="103"/>
      <c r="H710" s="103"/>
      <c r="I710" s="103"/>
      <c r="J710" s="103"/>
      <c r="K710" s="103"/>
      <c r="L710" s="103"/>
      <c r="M710" s="103"/>
      <c r="N710" s="103"/>
      <c r="O710" s="103"/>
      <c r="P710" s="103"/>
      <c r="Q710" s="103"/>
      <c r="R710" s="103"/>
      <c r="S710" s="103"/>
      <c r="T710" s="103"/>
      <c r="U710" s="103"/>
      <c r="V710" s="103"/>
      <c r="W710" s="103"/>
      <c r="X710" s="103"/>
      <c r="Y710" s="103"/>
      <c r="Z710" s="103"/>
      <c r="AA710" s="103"/>
      <c r="AB710" s="103"/>
      <c r="AC710" s="103"/>
      <c r="AD710" s="103"/>
      <c r="AE710" s="103"/>
      <c r="AF710" s="103"/>
    </row>
    <row r="711" spans="3:32">
      <c r="C711" s="103"/>
      <c r="D711" s="103"/>
      <c r="E711" s="103"/>
      <c r="F711" s="103"/>
      <c r="G711" s="103"/>
      <c r="H711" s="103"/>
      <c r="I711" s="103"/>
      <c r="J711" s="103"/>
      <c r="K711" s="103"/>
      <c r="L711" s="103"/>
      <c r="M711" s="103"/>
      <c r="N711" s="103"/>
      <c r="O711" s="103"/>
      <c r="P711" s="103"/>
      <c r="Q711" s="103"/>
      <c r="R711" s="103"/>
      <c r="S711" s="103"/>
      <c r="T711" s="103"/>
      <c r="U711" s="103"/>
      <c r="V711" s="103"/>
      <c r="W711" s="103"/>
      <c r="X711" s="103"/>
      <c r="Y711" s="103"/>
      <c r="Z711" s="103"/>
      <c r="AA711" s="103"/>
      <c r="AB711" s="103"/>
      <c r="AC711" s="103"/>
      <c r="AD711" s="103"/>
      <c r="AE711" s="103"/>
      <c r="AF711" s="103"/>
    </row>
    <row r="712" spans="3:32">
      <c r="C712" s="103"/>
      <c r="D712" s="103"/>
      <c r="E712" s="103"/>
      <c r="F712" s="103"/>
      <c r="G712" s="103"/>
      <c r="H712" s="103"/>
      <c r="I712" s="103"/>
      <c r="J712" s="103"/>
      <c r="K712" s="103"/>
      <c r="L712" s="103"/>
      <c r="M712" s="103"/>
      <c r="N712" s="103"/>
      <c r="O712" s="103"/>
      <c r="P712" s="103"/>
      <c r="Q712" s="103"/>
      <c r="R712" s="103"/>
      <c r="S712" s="103"/>
      <c r="T712" s="103"/>
      <c r="U712" s="103"/>
      <c r="V712" s="103"/>
      <c r="W712" s="103"/>
      <c r="X712" s="103"/>
      <c r="Y712" s="103"/>
      <c r="Z712" s="103"/>
      <c r="AA712" s="103"/>
      <c r="AB712" s="103"/>
      <c r="AC712" s="103"/>
      <c r="AD712" s="103"/>
      <c r="AE712" s="103"/>
      <c r="AF712" s="103"/>
    </row>
    <row r="713" spans="3:32">
      <c r="C713" s="103"/>
      <c r="D713" s="103"/>
      <c r="E713" s="103"/>
      <c r="F713" s="103"/>
      <c r="G713" s="103"/>
      <c r="H713" s="103"/>
      <c r="I713" s="103"/>
      <c r="J713" s="103"/>
      <c r="K713" s="103"/>
      <c r="L713" s="103"/>
      <c r="M713" s="103"/>
      <c r="N713" s="103"/>
      <c r="O713" s="103"/>
      <c r="P713" s="103"/>
      <c r="Q713" s="103"/>
      <c r="R713" s="103"/>
      <c r="S713" s="103"/>
      <c r="T713" s="103"/>
      <c r="U713" s="103"/>
      <c r="V713" s="103"/>
      <c r="W713" s="103"/>
      <c r="X713" s="103"/>
      <c r="Y713" s="103"/>
      <c r="Z713" s="103"/>
      <c r="AA713" s="103"/>
      <c r="AB713" s="103"/>
      <c r="AC713" s="103"/>
      <c r="AD713" s="103"/>
      <c r="AE713" s="103"/>
      <c r="AF713" s="103"/>
    </row>
    <row r="714" spans="3:32">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row>
    <row r="715" spans="3:32">
      <c r="C715" s="103"/>
      <c r="D715" s="103"/>
      <c r="E715" s="103"/>
      <c r="F715" s="103"/>
      <c r="G715" s="103"/>
      <c r="H715" s="103"/>
      <c r="I715" s="103"/>
      <c r="J715" s="103"/>
      <c r="K715" s="103"/>
      <c r="L715" s="103"/>
      <c r="M715" s="103"/>
      <c r="N715" s="103"/>
      <c r="O715" s="103"/>
      <c r="P715" s="103"/>
      <c r="Q715" s="103"/>
      <c r="R715" s="103"/>
      <c r="S715" s="103"/>
      <c r="T715" s="103"/>
      <c r="U715" s="103"/>
      <c r="V715" s="103"/>
      <c r="W715" s="103"/>
      <c r="X715" s="103"/>
      <c r="Y715" s="103"/>
      <c r="Z715" s="103"/>
      <c r="AA715" s="103"/>
      <c r="AB715" s="103"/>
      <c r="AC715" s="103"/>
      <c r="AD715" s="103"/>
      <c r="AE715" s="103"/>
      <c r="AF715" s="103"/>
    </row>
    <row r="716" spans="3:32">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3"/>
      <c r="AA716" s="103"/>
      <c r="AB716" s="103"/>
      <c r="AC716" s="103"/>
      <c r="AD716" s="103"/>
      <c r="AE716" s="103"/>
      <c r="AF716" s="103"/>
    </row>
    <row r="717" spans="3:32">
      <c r="C717" s="103"/>
      <c r="D717" s="103"/>
      <c r="E717" s="103"/>
      <c r="F717" s="103"/>
      <c r="G717" s="103"/>
      <c r="H717" s="103"/>
      <c r="I717" s="103"/>
      <c r="J717" s="103"/>
      <c r="K717" s="103"/>
      <c r="L717" s="103"/>
      <c r="M717" s="103"/>
      <c r="N717" s="103"/>
      <c r="O717" s="103"/>
      <c r="P717" s="103"/>
      <c r="Q717" s="103"/>
      <c r="R717" s="103"/>
      <c r="S717" s="103"/>
      <c r="T717" s="103"/>
      <c r="U717" s="103"/>
      <c r="V717" s="103"/>
      <c r="W717" s="103"/>
      <c r="X717" s="103"/>
      <c r="Y717" s="103"/>
      <c r="Z717" s="103"/>
      <c r="AA717" s="103"/>
      <c r="AB717" s="103"/>
      <c r="AC717" s="103"/>
      <c r="AD717" s="103"/>
      <c r="AE717" s="103"/>
      <c r="AF717" s="103"/>
    </row>
    <row r="718" spans="3:32">
      <c r="C718" s="103"/>
      <c r="D718" s="103"/>
      <c r="E718" s="103"/>
      <c r="F718" s="103"/>
      <c r="G718" s="103"/>
      <c r="H718" s="103"/>
      <c r="I718" s="103"/>
      <c r="J718" s="103"/>
      <c r="K718" s="103"/>
      <c r="L718" s="103"/>
      <c r="M718" s="103"/>
      <c r="N718" s="103"/>
      <c r="O718" s="103"/>
      <c r="P718" s="103"/>
      <c r="Q718" s="103"/>
      <c r="R718" s="103"/>
      <c r="S718" s="103"/>
      <c r="T718" s="103"/>
      <c r="U718" s="103"/>
      <c r="V718" s="103"/>
      <c r="W718" s="103"/>
      <c r="X718" s="103"/>
      <c r="Y718" s="103"/>
      <c r="Z718" s="103"/>
      <c r="AA718" s="103"/>
      <c r="AB718" s="103"/>
      <c r="AC718" s="103"/>
      <c r="AD718" s="103"/>
      <c r="AE718" s="103"/>
      <c r="AF718" s="103"/>
    </row>
    <row r="719" spans="3:32">
      <c r="C719" s="103"/>
      <c r="D719" s="103"/>
      <c r="E719" s="103"/>
      <c r="F719" s="103"/>
      <c r="G719" s="103"/>
      <c r="H719" s="103"/>
      <c r="I719" s="103"/>
      <c r="J719" s="103"/>
      <c r="K719" s="103"/>
      <c r="L719" s="103"/>
      <c r="M719" s="103"/>
      <c r="N719" s="103"/>
      <c r="O719" s="103"/>
      <c r="P719" s="103"/>
      <c r="Q719" s="103"/>
      <c r="R719" s="103"/>
      <c r="S719" s="103"/>
      <c r="T719" s="103"/>
      <c r="U719" s="103"/>
      <c r="V719" s="103"/>
      <c r="W719" s="103"/>
      <c r="X719" s="103"/>
      <c r="Y719" s="103"/>
      <c r="Z719" s="103"/>
      <c r="AA719" s="103"/>
      <c r="AB719" s="103"/>
      <c r="AC719" s="103"/>
      <c r="AD719" s="103"/>
      <c r="AE719" s="103"/>
      <c r="AF719" s="103"/>
    </row>
    <row r="720" spans="3:32">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3"/>
      <c r="AF720" s="103"/>
    </row>
    <row r="721" spans="3:32">
      <c r="C721" s="103"/>
      <c r="D721" s="103"/>
      <c r="E721" s="103"/>
      <c r="F721" s="103"/>
      <c r="G721" s="103"/>
      <c r="H721" s="103"/>
      <c r="I721" s="103"/>
      <c r="J721" s="103"/>
      <c r="K721" s="103"/>
      <c r="L721" s="103"/>
      <c r="M721" s="103"/>
      <c r="N721" s="103"/>
      <c r="O721" s="103"/>
      <c r="P721" s="103"/>
      <c r="Q721" s="103"/>
      <c r="R721" s="103"/>
      <c r="S721" s="103"/>
      <c r="T721" s="103"/>
      <c r="U721" s="103"/>
      <c r="V721" s="103"/>
      <c r="W721" s="103"/>
      <c r="X721" s="103"/>
      <c r="Y721" s="103"/>
      <c r="Z721" s="103"/>
      <c r="AA721" s="103"/>
      <c r="AB721" s="103"/>
      <c r="AC721" s="103"/>
      <c r="AD721" s="103"/>
      <c r="AE721" s="103"/>
      <c r="AF721" s="103"/>
    </row>
    <row r="722" spans="3:32">
      <c r="C722" s="103"/>
      <c r="D722" s="103"/>
      <c r="E722" s="103"/>
      <c r="F722" s="103"/>
      <c r="G722" s="103"/>
      <c r="H722" s="103"/>
      <c r="I722" s="103"/>
      <c r="J722" s="103"/>
      <c r="K722" s="103"/>
      <c r="L722" s="103"/>
      <c r="M722" s="103"/>
      <c r="N722" s="103"/>
      <c r="O722" s="103"/>
      <c r="P722" s="103"/>
      <c r="Q722" s="103"/>
      <c r="R722" s="103"/>
      <c r="S722" s="103"/>
      <c r="T722" s="103"/>
      <c r="U722" s="103"/>
      <c r="V722" s="103"/>
      <c r="W722" s="103"/>
      <c r="X722" s="103"/>
      <c r="Y722" s="103"/>
      <c r="Z722" s="103"/>
      <c r="AA722" s="103"/>
      <c r="AB722" s="103"/>
      <c r="AC722" s="103"/>
      <c r="AD722" s="103"/>
      <c r="AE722" s="103"/>
      <c r="AF722" s="103"/>
    </row>
    <row r="723" spans="3:32">
      <c r="C723" s="103"/>
      <c r="D723" s="103"/>
      <c r="E723" s="103"/>
      <c r="F723" s="103"/>
      <c r="G723" s="103"/>
      <c r="H723" s="103"/>
      <c r="I723" s="103"/>
      <c r="J723" s="103"/>
      <c r="K723" s="103"/>
      <c r="L723" s="103"/>
      <c r="M723" s="103"/>
      <c r="N723" s="103"/>
      <c r="O723" s="103"/>
      <c r="P723" s="103"/>
      <c r="Q723" s="103"/>
      <c r="R723" s="103"/>
      <c r="S723" s="103"/>
      <c r="T723" s="103"/>
      <c r="U723" s="103"/>
      <c r="V723" s="103"/>
      <c r="W723" s="103"/>
      <c r="X723" s="103"/>
      <c r="Y723" s="103"/>
      <c r="Z723" s="103"/>
      <c r="AA723" s="103"/>
      <c r="AB723" s="103"/>
      <c r="AC723" s="103"/>
      <c r="AD723" s="103"/>
      <c r="AE723" s="103"/>
      <c r="AF723" s="103"/>
    </row>
    <row r="724" spans="3:32">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row>
    <row r="725" spans="3:32">
      <c r="C725" s="103"/>
      <c r="D725" s="103"/>
      <c r="E725" s="103"/>
      <c r="F725" s="103"/>
      <c r="G725" s="103"/>
      <c r="H725" s="103"/>
      <c r="I725" s="103"/>
      <c r="J725" s="103"/>
      <c r="K725" s="103"/>
      <c r="L725" s="103"/>
      <c r="M725" s="103"/>
      <c r="N725" s="103"/>
      <c r="O725" s="103"/>
      <c r="P725" s="103"/>
      <c r="Q725" s="103"/>
      <c r="R725" s="103"/>
      <c r="S725" s="103"/>
      <c r="T725" s="103"/>
      <c r="U725" s="103"/>
      <c r="V725" s="103"/>
      <c r="W725" s="103"/>
      <c r="X725" s="103"/>
      <c r="Y725" s="103"/>
      <c r="Z725" s="103"/>
      <c r="AA725" s="103"/>
      <c r="AB725" s="103"/>
      <c r="AC725" s="103"/>
      <c r="AD725" s="103"/>
      <c r="AE725" s="103"/>
      <c r="AF725" s="103"/>
    </row>
    <row r="726" spans="3:32">
      <c r="C726" s="103"/>
      <c r="D726" s="103"/>
      <c r="E726" s="103"/>
      <c r="F726" s="103"/>
      <c r="G726" s="103"/>
      <c r="H726" s="103"/>
      <c r="I726" s="103"/>
      <c r="J726" s="103"/>
      <c r="K726" s="103"/>
      <c r="L726" s="103"/>
      <c r="M726" s="103"/>
      <c r="N726" s="103"/>
      <c r="O726" s="103"/>
      <c r="P726" s="103"/>
      <c r="Q726" s="103"/>
      <c r="R726" s="103"/>
      <c r="S726" s="103"/>
      <c r="T726" s="103"/>
      <c r="U726" s="103"/>
      <c r="V726" s="103"/>
      <c r="W726" s="103"/>
      <c r="X726" s="103"/>
      <c r="Y726" s="103"/>
      <c r="Z726" s="103"/>
      <c r="AA726" s="103"/>
      <c r="AB726" s="103"/>
      <c r="AC726" s="103"/>
      <c r="AD726" s="103"/>
      <c r="AE726" s="103"/>
      <c r="AF726" s="103"/>
    </row>
    <row r="727" spans="3:32">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row>
    <row r="728" spans="3:32">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3"/>
      <c r="AA728" s="103"/>
      <c r="AB728" s="103"/>
      <c r="AC728" s="103"/>
      <c r="AD728" s="103"/>
      <c r="AE728" s="103"/>
      <c r="AF728" s="103"/>
    </row>
    <row r="729" spans="3:32">
      <c r="C729" s="103"/>
      <c r="D729" s="103"/>
      <c r="E729" s="103"/>
      <c r="F729" s="103"/>
      <c r="G729" s="103"/>
      <c r="H729" s="103"/>
      <c r="I729" s="103"/>
      <c r="J729" s="103"/>
      <c r="K729" s="103"/>
      <c r="L729" s="103"/>
      <c r="M729" s="103"/>
      <c r="N729" s="103"/>
      <c r="O729" s="103"/>
      <c r="P729" s="103"/>
      <c r="Q729" s="103"/>
      <c r="R729" s="103"/>
      <c r="S729" s="103"/>
      <c r="T729" s="103"/>
      <c r="U729" s="103"/>
      <c r="V729" s="103"/>
      <c r="W729" s="103"/>
      <c r="X729" s="103"/>
      <c r="Y729" s="103"/>
      <c r="Z729" s="103"/>
      <c r="AA729" s="103"/>
      <c r="AB729" s="103"/>
      <c r="AC729" s="103"/>
      <c r="AD729" s="103"/>
      <c r="AE729" s="103"/>
      <c r="AF729" s="103"/>
    </row>
    <row r="730" spans="3:32">
      <c r="C730" s="103"/>
      <c r="D730" s="103"/>
      <c r="E730" s="103"/>
      <c r="F730" s="103"/>
      <c r="G730" s="103"/>
      <c r="H730" s="103"/>
      <c r="I730" s="103"/>
      <c r="J730" s="103"/>
      <c r="K730" s="103"/>
      <c r="L730" s="103"/>
      <c r="M730" s="103"/>
      <c r="N730" s="103"/>
      <c r="O730" s="103"/>
      <c r="P730" s="103"/>
      <c r="Q730" s="103"/>
      <c r="R730" s="103"/>
      <c r="S730" s="103"/>
      <c r="T730" s="103"/>
      <c r="U730" s="103"/>
      <c r="V730" s="103"/>
      <c r="W730" s="103"/>
      <c r="X730" s="103"/>
      <c r="Y730" s="103"/>
      <c r="Z730" s="103"/>
      <c r="AA730" s="103"/>
      <c r="AB730" s="103"/>
      <c r="AC730" s="103"/>
      <c r="AD730" s="103"/>
      <c r="AE730" s="103"/>
      <c r="AF730" s="103"/>
    </row>
    <row r="731" spans="3:32">
      <c r="C731" s="103"/>
      <c r="D731" s="103"/>
      <c r="E731" s="103"/>
      <c r="F731" s="103"/>
      <c r="G731" s="103"/>
      <c r="H731" s="103"/>
      <c r="I731" s="103"/>
      <c r="J731" s="103"/>
      <c r="K731" s="103"/>
      <c r="L731" s="103"/>
      <c r="M731" s="103"/>
      <c r="N731" s="103"/>
      <c r="O731" s="103"/>
      <c r="P731" s="103"/>
      <c r="Q731" s="103"/>
      <c r="R731" s="103"/>
      <c r="S731" s="103"/>
      <c r="T731" s="103"/>
      <c r="U731" s="103"/>
      <c r="V731" s="103"/>
      <c r="W731" s="103"/>
      <c r="X731" s="103"/>
      <c r="Y731" s="103"/>
      <c r="Z731" s="103"/>
      <c r="AA731" s="103"/>
      <c r="AB731" s="103"/>
      <c r="AC731" s="103"/>
      <c r="AD731" s="103"/>
      <c r="AE731" s="103"/>
      <c r="AF731" s="103"/>
    </row>
    <row r="732" spans="3:32">
      <c r="C732" s="103"/>
      <c r="D732" s="103"/>
      <c r="E732" s="103"/>
      <c r="F732" s="103"/>
      <c r="G732" s="103"/>
      <c r="H732" s="103"/>
      <c r="I732" s="103"/>
      <c r="J732" s="103"/>
      <c r="K732" s="103"/>
      <c r="L732" s="103"/>
      <c r="M732" s="103"/>
      <c r="N732" s="103"/>
      <c r="O732" s="103"/>
      <c r="P732" s="103"/>
      <c r="Q732" s="103"/>
      <c r="R732" s="103"/>
      <c r="S732" s="103"/>
      <c r="T732" s="103"/>
      <c r="U732" s="103"/>
      <c r="V732" s="103"/>
      <c r="W732" s="103"/>
      <c r="X732" s="103"/>
      <c r="Y732" s="103"/>
      <c r="Z732" s="103"/>
      <c r="AA732" s="103"/>
      <c r="AB732" s="103"/>
      <c r="AC732" s="103"/>
      <c r="AD732" s="103"/>
      <c r="AE732" s="103"/>
      <c r="AF732" s="103"/>
    </row>
    <row r="733" spans="3:32">
      <c r="C733" s="103"/>
      <c r="D733" s="103"/>
      <c r="E733" s="103"/>
      <c r="F733" s="103"/>
      <c r="G733" s="103"/>
      <c r="H733" s="103"/>
      <c r="I733" s="103"/>
      <c r="J733" s="103"/>
      <c r="K733" s="103"/>
      <c r="L733" s="103"/>
      <c r="M733" s="103"/>
      <c r="N733" s="103"/>
      <c r="O733" s="103"/>
      <c r="P733" s="103"/>
      <c r="Q733" s="103"/>
      <c r="R733" s="103"/>
      <c r="S733" s="103"/>
      <c r="T733" s="103"/>
      <c r="U733" s="103"/>
      <c r="V733" s="103"/>
      <c r="W733" s="103"/>
      <c r="X733" s="103"/>
      <c r="Y733" s="103"/>
      <c r="Z733" s="103"/>
      <c r="AA733" s="103"/>
      <c r="AB733" s="103"/>
      <c r="AC733" s="103"/>
      <c r="AD733" s="103"/>
      <c r="AE733" s="103"/>
      <c r="AF733" s="103"/>
    </row>
    <row r="734" spans="3:32">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3"/>
      <c r="AA734" s="103"/>
      <c r="AB734" s="103"/>
      <c r="AC734" s="103"/>
      <c r="AD734" s="103"/>
      <c r="AE734" s="103"/>
      <c r="AF734" s="103"/>
    </row>
    <row r="735" spans="3:32">
      <c r="C735" s="103"/>
      <c r="D735" s="103"/>
      <c r="E735" s="103"/>
      <c r="F735" s="103"/>
      <c r="G735" s="103"/>
      <c r="H735" s="103"/>
      <c r="I735" s="103"/>
      <c r="J735" s="103"/>
      <c r="K735" s="103"/>
      <c r="L735" s="103"/>
      <c r="M735" s="103"/>
      <c r="N735" s="103"/>
      <c r="O735" s="103"/>
      <c r="P735" s="103"/>
      <c r="Q735" s="103"/>
      <c r="R735" s="103"/>
      <c r="S735" s="103"/>
      <c r="T735" s="103"/>
      <c r="U735" s="103"/>
      <c r="V735" s="103"/>
      <c r="W735" s="103"/>
      <c r="X735" s="103"/>
      <c r="Y735" s="103"/>
      <c r="Z735" s="103"/>
      <c r="AA735" s="103"/>
      <c r="AB735" s="103"/>
      <c r="AC735" s="103"/>
      <c r="AD735" s="103"/>
      <c r="AE735" s="103"/>
      <c r="AF735" s="103"/>
    </row>
    <row r="736" spans="3:32">
      <c r="C736" s="103"/>
      <c r="D736" s="103"/>
      <c r="E736" s="103"/>
      <c r="F736" s="103"/>
      <c r="G736" s="103"/>
      <c r="H736" s="103"/>
      <c r="I736" s="103"/>
      <c r="J736" s="103"/>
      <c r="K736" s="103"/>
      <c r="L736" s="103"/>
      <c r="M736" s="103"/>
      <c r="N736" s="103"/>
      <c r="O736" s="103"/>
      <c r="P736" s="103"/>
      <c r="Q736" s="103"/>
      <c r="R736" s="103"/>
      <c r="S736" s="103"/>
      <c r="T736" s="103"/>
      <c r="U736" s="103"/>
      <c r="V736" s="103"/>
      <c r="W736" s="103"/>
      <c r="X736" s="103"/>
      <c r="Y736" s="103"/>
      <c r="Z736" s="103"/>
      <c r="AA736" s="103"/>
      <c r="AB736" s="103"/>
      <c r="AC736" s="103"/>
      <c r="AD736" s="103"/>
      <c r="AE736" s="103"/>
      <c r="AF736" s="103"/>
    </row>
    <row r="737" spans="3:32">
      <c r="C737" s="103"/>
      <c r="D737" s="103"/>
      <c r="E737" s="103"/>
      <c r="F737" s="103"/>
      <c r="G737" s="103"/>
      <c r="H737" s="103"/>
      <c r="I737" s="103"/>
      <c r="J737" s="103"/>
      <c r="K737" s="103"/>
      <c r="L737" s="103"/>
      <c r="M737" s="103"/>
      <c r="N737" s="103"/>
      <c r="O737" s="103"/>
      <c r="P737" s="103"/>
      <c r="Q737" s="103"/>
      <c r="R737" s="103"/>
      <c r="S737" s="103"/>
      <c r="T737" s="103"/>
      <c r="U737" s="103"/>
      <c r="V737" s="103"/>
      <c r="W737" s="103"/>
      <c r="X737" s="103"/>
      <c r="Y737" s="103"/>
      <c r="Z737" s="103"/>
      <c r="AA737" s="103"/>
      <c r="AB737" s="103"/>
      <c r="AC737" s="103"/>
      <c r="AD737" s="103"/>
      <c r="AE737" s="103"/>
      <c r="AF737" s="103"/>
    </row>
    <row r="738" spans="3:32">
      <c r="C738" s="103"/>
      <c r="D738" s="103"/>
      <c r="E738" s="103"/>
      <c r="F738" s="103"/>
      <c r="G738" s="103"/>
      <c r="H738" s="103"/>
      <c r="I738" s="103"/>
      <c r="J738" s="103"/>
      <c r="K738" s="103"/>
      <c r="L738" s="103"/>
      <c r="M738" s="103"/>
      <c r="N738" s="103"/>
      <c r="O738" s="103"/>
      <c r="P738" s="103"/>
      <c r="Q738" s="103"/>
      <c r="R738" s="103"/>
      <c r="S738" s="103"/>
      <c r="T738" s="103"/>
      <c r="U738" s="103"/>
      <c r="V738" s="103"/>
      <c r="W738" s="103"/>
      <c r="X738" s="103"/>
      <c r="Y738" s="103"/>
      <c r="Z738" s="103"/>
      <c r="AA738" s="103"/>
      <c r="AB738" s="103"/>
      <c r="AC738" s="103"/>
      <c r="AD738" s="103"/>
      <c r="AE738" s="103"/>
      <c r="AF738" s="103"/>
    </row>
    <row r="739" spans="3:32">
      <c r="C739" s="103"/>
      <c r="D739" s="103"/>
      <c r="E739" s="103"/>
      <c r="F739" s="103"/>
      <c r="G739" s="103"/>
      <c r="H739" s="103"/>
      <c r="I739" s="103"/>
      <c r="J739" s="103"/>
      <c r="K739" s="103"/>
      <c r="L739" s="103"/>
      <c r="M739" s="103"/>
      <c r="N739" s="103"/>
      <c r="O739" s="103"/>
      <c r="P739" s="103"/>
      <c r="Q739" s="103"/>
      <c r="R739" s="103"/>
      <c r="S739" s="103"/>
      <c r="T739" s="103"/>
      <c r="U739" s="103"/>
      <c r="V739" s="103"/>
      <c r="W739" s="103"/>
      <c r="X739" s="103"/>
      <c r="Y739" s="103"/>
      <c r="Z739" s="103"/>
      <c r="AA739" s="103"/>
      <c r="AB739" s="103"/>
      <c r="AC739" s="103"/>
      <c r="AD739" s="103"/>
      <c r="AE739" s="103"/>
      <c r="AF739" s="103"/>
    </row>
    <row r="740" spans="3:32">
      <c r="C740" s="103"/>
      <c r="D740" s="103"/>
      <c r="E740" s="103"/>
      <c r="F740" s="103"/>
      <c r="G740" s="103"/>
      <c r="H740" s="103"/>
      <c r="I740" s="103"/>
      <c r="J740" s="103"/>
      <c r="K740" s="103"/>
      <c r="L740" s="103"/>
      <c r="M740" s="103"/>
      <c r="N740" s="103"/>
      <c r="O740" s="103"/>
      <c r="P740" s="103"/>
      <c r="Q740" s="103"/>
      <c r="R740" s="103"/>
      <c r="S740" s="103"/>
      <c r="T740" s="103"/>
      <c r="U740" s="103"/>
      <c r="V740" s="103"/>
      <c r="W740" s="103"/>
      <c r="X740" s="103"/>
      <c r="Y740" s="103"/>
      <c r="Z740" s="103"/>
      <c r="AA740" s="103"/>
      <c r="AB740" s="103"/>
      <c r="AC740" s="103"/>
      <c r="AD740" s="103"/>
      <c r="AE740" s="103"/>
      <c r="AF740" s="103"/>
    </row>
    <row r="741" spans="3:32">
      <c r="C741" s="103"/>
      <c r="D741" s="103"/>
      <c r="E741" s="103"/>
      <c r="F741" s="103"/>
      <c r="G741" s="103"/>
      <c r="H741" s="103"/>
      <c r="I741" s="103"/>
      <c r="J741" s="103"/>
      <c r="K741" s="103"/>
      <c r="L741" s="103"/>
      <c r="M741" s="103"/>
      <c r="N741" s="103"/>
      <c r="O741" s="103"/>
      <c r="P741" s="103"/>
      <c r="Q741" s="103"/>
      <c r="R741" s="103"/>
      <c r="S741" s="103"/>
      <c r="T741" s="103"/>
      <c r="U741" s="103"/>
      <c r="V741" s="103"/>
      <c r="W741" s="103"/>
      <c r="X741" s="103"/>
      <c r="Y741" s="103"/>
      <c r="Z741" s="103"/>
      <c r="AA741" s="103"/>
      <c r="AB741" s="103"/>
      <c r="AC741" s="103"/>
      <c r="AD741" s="103"/>
      <c r="AE741" s="103"/>
      <c r="AF741" s="103"/>
    </row>
    <row r="742" spans="3:32">
      <c r="C742" s="103"/>
      <c r="D742" s="103"/>
      <c r="E742" s="103"/>
      <c r="F742" s="103"/>
      <c r="G742" s="103"/>
      <c r="H742" s="103"/>
      <c r="I742" s="103"/>
      <c r="J742" s="103"/>
      <c r="K742" s="103"/>
      <c r="L742" s="103"/>
      <c r="M742" s="103"/>
      <c r="N742" s="103"/>
      <c r="O742" s="103"/>
      <c r="P742" s="103"/>
      <c r="Q742" s="103"/>
      <c r="R742" s="103"/>
      <c r="S742" s="103"/>
      <c r="T742" s="103"/>
      <c r="U742" s="103"/>
      <c r="V742" s="103"/>
      <c r="W742" s="103"/>
      <c r="X742" s="103"/>
      <c r="Y742" s="103"/>
      <c r="Z742" s="103"/>
      <c r="AA742" s="103"/>
      <c r="AB742" s="103"/>
      <c r="AC742" s="103"/>
      <c r="AD742" s="103"/>
      <c r="AE742" s="103"/>
      <c r="AF742" s="103"/>
    </row>
    <row r="743" spans="3:32">
      <c r="C743" s="103"/>
      <c r="D743" s="103"/>
      <c r="E743" s="103"/>
      <c r="F743" s="103"/>
      <c r="G743" s="103"/>
      <c r="H743" s="103"/>
      <c r="I743" s="103"/>
      <c r="J743" s="103"/>
      <c r="K743" s="103"/>
      <c r="L743" s="103"/>
      <c r="M743" s="103"/>
      <c r="N743" s="103"/>
      <c r="O743" s="103"/>
      <c r="P743" s="103"/>
      <c r="Q743" s="103"/>
      <c r="R743" s="103"/>
      <c r="S743" s="103"/>
      <c r="T743" s="103"/>
      <c r="U743" s="103"/>
      <c r="V743" s="103"/>
      <c r="W743" s="103"/>
      <c r="X743" s="103"/>
      <c r="Y743" s="103"/>
      <c r="Z743" s="103"/>
      <c r="AA743" s="103"/>
      <c r="AB743" s="103"/>
      <c r="AC743" s="103"/>
      <c r="AD743" s="103"/>
      <c r="AE743" s="103"/>
      <c r="AF743" s="103"/>
    </row>
    <row r="744" spans="3:32">
      <c r="C744" s="103"/>
      <c r="D744" s="103"/>
      <c r="E744" s="103"/>
      <c r="F744" s="103"/>
      <c r="G744" s="103"/>
      <c r="H744" s="103"/>
      <c r="I744" s="103"/>
      <c r="J744" s="103"/>
      <c r="K744" s="103"/>
      <c r="L744" s="103"/>
      <c r="M744" s="103"/>
      <c r="N744" s="103"/>
      <c r="O744" s="103"/>
      <c r="P744" s="103"/>
      <c r="Q744" s="103"/>
      <c r="R744" s="103"/>
      <c r="S744" s="103"/>
      <c r="T744" s="103"/>
      <c r="U744" s="103"/>
      <c r="V744" s="103"/>
      <c r="W744" s="103"/>
      <c r="X744" s="103"/>
      <c r="Y744" s="103"/>
      <c r="Z744" s="103"/>
      <c r="AA744" s="103"/>
      <c r="AB744" s="103"/>
      <c r="AC744" s="103"/>
      <c r="AD744" s="103"/>
      <c r="AE744" s="103"/>
      <c r="AF744" s="103"/>
    </row>
    <row r="745" spans="3:32">
      <c r="C745" s="103"/>
      <c r="D745" s="103"/>
      <c r="E745" s="103"/>
      <c r="F745" s="103"/>
      <c r="G745" s="103"/>
      <c r="H745" s="103"/>
      <c r="I745" s="103"/>
      <c r="J745" s="103"/>
      <c r="K745" s="103"/>
      <c r="L745" s="103"/>
      <c r="M745" s="103"/>
      <c r="N745" s="103"/>
      <c r="O745" s="103"/>
      <c r="P745" s="103"/>
      <c r="Q745" s="103"/>
      <c r="R745" s="103"/>
      <c r="S745" s="103"/>
      <c r="T745" s="103"/>
      <c r="U745" s="103"/>
      <c r="V745" s="103"/>
      <c r="W745" s="103"/>
      <c r="X745" s="103"/>
      <c r="Y745" s="103"/>
      <c r="Z745" s="103"/>
      <c r="AA745" s="103"/>
      <c r="AB745" s="103"/>
      <c r="AC745" s="103"/>
      <c r="AD745" s="103"/>
      <c r="AE745" s="103"/>
      <c r="AF745" s="103"/>
    </row>
    <row r="746" spans="3:32">
      <c r="C746" s="103"/>
      <c r="D746" s="103"/>
      <c r="E746" s="103"/>
      <c r="F746" s="103"/>
      <c r="G746" s="103"/>
      <c r="H746" s="103"/>
      <c r="I746" s="103"/>
      <c r="J746" s="103"/>
      <c r="K746" s="103"/>
      <c r="L746" s="103"/>
      <c r="M746" s="103"/>
      <c r="N746" s="103"/>
      <c r="O746" s="103"/>
      <c r="P746" s="103"/>
      <c r="Q746" s="103"/>
      <c r="R746" s="103"/>
      <c r="S746" s="103"/>
      <c r="T746" s="103"/>
      <c r="U746" s="103"/>
      <c r="V746" s="103"/>
      <c r="W746" s="103"/>
      <c r="X746" s="103"/>
      <c r="Y746" s="103"/>
      <c r="Z746" s="103"/>
      <c r="AA746" s="103"/>
      <c r="AB746" s="103"/>
      <c r="AC746" s="103"/>
      <c r="AD746" s="103"/>
      <c r="AE746" s="103"/>
      <c r="AF746" s="103"/>
    </row>
    <row r="747" spans="3:32">
      <c r="C747" s="103"/>
      <c r="D747" s="103"/>
      <c r="E747" s="103"/>
      <c r="F747" s="103"/>
      <c r="G747" s="103"/>
      <c r="H747" s="103"/>
      <c r="I747" s="103"/>
      <c r="J747" s="103"/>
      <c r="K747" s="103"/>
      <c r="L747" s="103"/>
      <c r="M747" s="103"/>
      <c r="N747" s="103"/>
      <c r="O747" s="103"/>
      <c r="P747" s="103"/>
      <c r="Q747" s="103"/>
      <c r="R747" s="103"/>
      <c r="S747" s="103"/>
      <c r="T747" s="103"/>
      <c r="U747" s="103"/>
      <c r="V747" s="103"/>
      <c r="W747" s="103"/>
      <c r="X747" s="103"/>
      <c r="Y747" s="103"/>
      <c r="Z747" s="103"/>
      <c r="AA747" s="103"/>
      <c r="AB747" s="103"/>
      <c r="AC747" s="103"/>
      <c r="AD747" s="103"/>
      <c r="AE747" s="103"/>
      <c r="AF747" s="103"/>
    </row>
    <row r="748" spans="3:32">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3"/>
      <c r="AA748" s="103"/>
      <c r="AB748" s="103"/>
      <c r="AC748" s="103"/>
      <c r="AD748" s="103"/>
      <c r="AE748" s="103"/>
      <c r="AF748" s="103"/>
    </row>
    <row r="749" spans="3:32">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row>
    <row r="750" spans="3:32">
      <c r="C750" s="103"/>
      <c r="D750" s="103"/>
      <c r="E750" s="103"/>
      <c r="F750" s="103"/>
      <c r="G750" s="103"/>
      <c r="H750" s="103"/>
      <c r="I750" s="103"/>
      <c r="J750" s="103"/>
      <c r="K750" s="103"/>
      <c r="L750" s="103"/>
      <c r="M750" s="103"/>
      <c r="N750" s="103"/>
      <c r="O750" s="103"/>
      <c r="P750" s="103"/>
      <c r="Q750" s="103"/>
      <c r="R750" s="103"/>
      <c r="S750" s="103"/>
      <c r="T750" s="103"/>
      <c r="U750" s="103"/>
      <c r="V750" s="103"/>
      <c r="W750" s="103"/>
      <c r="X750" s="103"/>
      <c r="Y750" s="103"/>
      <c r="Z750" s="103"/>
      <c r="AA750" s="103"/>
      <c r="AB750" s="103"/>
      <c r="AC750" s="103"/>
      <c r="AD750" s="103"/>
      <c r="AE750" s="103"/>
      <c r="AF750" s="103"/>
    </row>
    <row r="751" spans="3:32">
      <c r="C751" s="103"/>
      <c r="D751" s="103"/>
      <c r="E751" s="103"/>
      <c r="F751" s="103"/>
      <c r="G751" s="103"/>
      <c r="H751" s="103"/>
      <c r="I751" s="103"/>
      <c r="J751" s="103"/>
      <c r="K751" s="103"/>
      <c r="L751" s="103"/>
      <c r="M751" s="103"/>
      <c r="N751" s="103"/>
      <c r="O751" s="103"/>
      <c r="P751" s="103"/>
      <c r="Q751" s="103"/>
      <c r="R751" s="103"/>
      <c r="S751" s="103"/>
      <c r="T751" s="103"/>
      <c r="U751" s="103"/>
      <c r="V751" s="103"/>
      <c r="W751" s="103"/>
      <c r="X751" s="103"/>
      <c r="Y751" s="103"/>
      <c r="Z751" s="103"/>
      <c r="AA751" s="103"/>
      <c r="AB751" s="103"/>
      <c r="AC751" s="103"/>
      <c r="AD751" s="103"/>
      <c r="AE751" s="103"/>
      <c r="AF751" s="103"/>
    </row>
    <row r="752" spans="3:32">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row>
    <row r="753" spans="3:32">
      <c r="C753" s="103"/>
      <c r="D753" s="103"/>
      <c r="E753" s="103"/>
      <c r="F753" s="103"/>
      <c r="G753" s="103"/>
      <c r="H753" s="103"/>
      <c r="I753" s="103"/>
      <c r="J753" s="103"/>
      <c r="K753" s="103"/>
      <c r="L753" s="103"/>
      <c r="M753" s="103"/>
      <c r="N753" s="103"/>
      <c r="O753" s="103"/>
      <c r="P753" s="103"/>
      <c r="Q753" s="103"/>
      <c r="R753" s="103"/>
      <c r="S753" s="103"/>
      <c r="T753" s="103"/>
      <c r="U753" s="103"/>
      <c r="V753" s="103"/>
      <c r="W753" s="103"/>
      <c r="X753" s="103"/>
      <c r="Y753" s="103"/>
      <c r="Z753" s="103"/>
      <c r="AA753" s="103"/>
      <c r="AB753" s="103"/>
      <c r="AC753" s="103"/>
      <c r="AD753" s="103"/>
      <c r="AE753" s="103"/>
      <c r="AF753" s="103"/>
    </row>
    <row r="754" spans="3:32">
      <c r="C754" s="103"/>
      <c r="D754" s="103"/>
      <c r="E754" s="103"/>
      <c r="F754" s="103"/>
      <c r="G754" s="103"/>
      <c r="H754" s="103"/>
      <c r="I754" s="103"/>
      <c r="J754" s="103"/>
      <c r="K754" s="103"/>
      <c r="L754" s="103"/>
      <c r="M754" s="103"/>
      <c r="N754" s="103"/>
      <c r="O754" s="103"/>
      <c r="P754" s="103"/>
      <c r="Q754" s="103"/>
      <c r="R754" s="103"/>
      <c r="S754" s="103"/>
      <c r="T754" s="103"/>
      <c r="U754" s="103"/>
      <c r="V754" s="103"/>
      <c r="W754" s="103"/>
      <c r="X754" s="103"/>
      <c r="Y754" s="103"/>
      <c r="Z754" s="103"/>
      <c r="AA754" s="103"/>
      <c r="AB754" s="103"/>
      <c r="AC754" s="103"/>
      <c r="AD754" s="103"/>
      <c r="AE754" s="103"/>
      <c r="AF754" s="103"/>
    </row>
    <row r="755" spans="3:32">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row>
    <row r="756" spans="3:32">
      <c r="C756" s="103"/>
      <c r="D756" s="103"/>
      <c r="E756" s="103"/>
      <c r="F756" s="103"/>
      <c r="G756" s="103"/>
      <c r="H756" s="103"/>
      <c r="I756" s="103"/>
      <c r="J756" s="103"/>
      <c r="K756" s="103"/>
      <c r="L756" s="103"/>
      <c r="M756" s="103"/>
      <c r="N756" s="103"/>
      <c r="O756" s="103"/>
      <c r="P756" s="103"/>
      <c r="Q756" s="103"/>
      <c r="R756" s="103"/>
      <c r="S756" s="103"/>
      <c r="T756" s="103"/>
      <c r="U756" s="103"/>
      <c r="V756" s="103"/>
      <c r="W756" s="103"/>
      <c r="X756" s="103"/>
      <c r="Y756" s="103"/>
      <c r="Z756" s="103"/>
      <c r="AA756" s="103"/>
      <c r="AB756" s="103"/>
      <c r="AC756" s="103"/>
      <c r="AD756" s="103"/>
      <c r="AE756" s="103"/>
      <c r="AF756" s="103"/>
    </row>
    <row r="757" spans="3:32">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3"/>
      <c r="AF757" s="103"/>
    </row>
    <row r="758" spans="3:32">
      <c r="C758" s="103"/>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row>
    <row r="759" spans="3:32">
      <c r="C759" s="103"/>
      <c r="D759" s="103"/>
      <c r="E759" s="103"/>
      <c r="F759" s="103"/>
      <c r="G759" s="103"/>
      <c r="H759" s="103"/>
      <c r="I759" s="103"/>
      <c r="J759" s="103"/>
      <c r="K759" s="103"/>
      <c r="L759" s="103"/>
      <c r="M759" s="103"/>
      <c r="N759" s="103"/>
      <c r="O759" s="103"/>
      <c r="P759" s="103"/>
      <c r="Q759" s="103"/>
      <c r="R759" s="103"/>
      <c r="S759" s="103"/>
      <c r="T759" s="103"/>
      <c r="U759" s="103"/>
      <c r="V759" s="103"/>
      <c r="W759" s="103"/>
      <c r="X759" s="103"/>
      <c r="Y759" s="103"/>
      <c r="Z759" s="103"/>
      <c r="AA759" s="103"/>
      <c r="AB759" s="103"/>
      <c r="AC759" s="103"/>
      <c r="AD759" s="103"/>
      <c r="AE759" s="103"/>
      <c r="AF759" s="103"/>
    </row>
    <row r="760" spans="3:32">
      <c r="C760" s="103"/>
      <c r="D760" s="103"/>
      <c r="E760" s="103"/>
      <c r="F760" s="103"/>
      <c r="G760" s="103"/>
      <c r="H760" s="103"/>
      <c r="I760" s="103"/>
      <c r="J760" s="103"/>
      <c r="K760" s="103"/>
      <c r="L760" s="103"/>
      <c r="M760" s="103"/>
      <c r="N760" s="103"/>
      <c r="O760" s="103"/>
      <c r="P760" s="103"/>
      <c r="Q760" s="103"/>
      <c r="R760" s="103"/>
      <c r="S760" s="103"/>
      <c r="T760" s="103"/>
      <c r="U760" s="103"/>
      <c r="V760" s="103"/>
      <c r="W760" s="103"/>
      <c r="X760" s="103"/>
      <c r="Y760" s="103"/>
      <c r="Z760" s="103"/>
      <c r="AA760" s="103"/>
      <c r="AB760" s="103"/>
      <c r="AC760" s="103"/>
      <c r="AD760" s="103"/>
      <c r="AE760" s="103"/>
      <c r="AF760" s="103"/>
    </row>
    <row r="761" spans="3:32">
      <c r="C761" s="103"/>
      <c r="D761" s="103"/>
      <c r="E761" s="103"/>
      <c r="F761" s="103"/>
      <c r="G761" s="103"/>
      <c r="H761" s="103"/>
      <c r="I761" s="103"/>
      <c r="J761" s="103"/>
      <c r="K761" s="103"/>
      <c r="L761" s="103"/>
      <c r="M761" s="103"/>
      <c r="N761" s="103"/>
      <c r="O761" s="103"/>
      <c r="P761" s="103"/>
      <c r="Q761" s="103"/>
      <c r="R761" s="103"/>
      <c r="S761" s="103"/>
      <c r="T761" s="103"/>
      <c r="U761" s="103"/>
      <c r="V761" s="103"/>
      <c r="W761" s="103"/>
      <c r="X761" s="103"/>
      <c r="Y761" s="103"/>
      <c r="Z761" s="103"/>
      <c r="AA761" s="103"/>
      <c r="AB761" s="103"/>
      <c r="AC761" s="103"/>
      <c r="AD761" s="103"/>
      <c r="AE761" s="103"/>
      <c r="AF761" s="103"/>
    </row>
    <row r="762" spans="3:32">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3"/>
      <c r="AA762" s="103"/>
      <c r="AB762" s="103"/>
      <c r="AC762" s="103"/>
      <c r="AD762" s="103"/>
      <c r="AE762" s="103"/>
      <c r="AF762" s="103"/>
    </row>
    <row r="763" spans="3:32">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row>
    <row r="764" spans="3:32">
      <c r="C764" s="103"/>
      <c r="D764" s="103"/>
      <c r="E764" s="103"/>
      <c r="F764" s="103"/>
      <c r="G764" s="103"/>
      <c r="H764" s="103"/>
      <c r="I764" s="103"/>
      <c r="J764" s="103"/>
      <c r="K764" s="103"/>
      <c r="L764" s="103"/>
      <c r="M764" s="103"/>
      <c r="N764" s="103"/>
      <c r="O764" s="103"/>
      <c r="P764" s="103"/>
      <c r="Q764" s="103"/>
      <c r="R764" s="103"/>
      <c r="S764" s="103"/>
      <c r="T764" s="103"/>
      <c r="U764" s="103"/>
      <c r="V764" s="103"/>
      <c r="W764" s="103"/>
      <c r="X764" s="103"/>
      <c r="Y764" s="103"/>
      <c r="Z764" s="103"/>
      <c r="AA764" s="103"/>
      <c r="AB764" s="103"/>
      <c r="AC764" s="103"/>
      <c r="AD764" s="103"/>
      <c r="AE764" s="103"/>
      <c r="AF764" s="103"/>
    </row>
    <row r="765" spans="3:32">
      <c r="C765" s="103"/>
      <c r="D765" s="103"/>
      <c r="E765" s="103"/>
      <c r="F765" s="103"/>
      <c r="G765" s="103"/>
      <c r="H765" s="103"/>
      <c r="I765" s="103"/>
      <c r="J765" s="103"/>
      <c r="K765" s="103"/>
      <c r="L765" s="103"/>
      <c r="M765" s="103"/>
      <c r="N765" s="103"/>
      <c r="O765" s="103"/>
      <c r="P765" s="103"/>
      <c r="Q765" s="103"/>
      <c r="R765" s="103"/>
      <c r="S765" s="103"/>
      <c r="T765" s="103"/>
      <c r="U765" s="103"/>
      <c r="V765" s="103"/>
      <c r="W765" s="103"/>
      <c r="X765" s="103"/>
      <c r="Y765" s="103"/>
      <c r="Z765" s="103"/>
      <c r="AA765" s="103"/>
      <c r="AB765" s="103"/>
      <c r="AC765" s="103"/>
      <c r="AD765" s="103"/>
      <c r="AE765" s="103"/>
      <c r="AF765" s="103"/>
    </row>
    <row r="766" spans="3:32">
      <c r="C766" s="103"/>
      <c r="D766" s="103"/>
      <c r="E766" s="103"/>
      <c r="F766" s="103"/>
      <c r="G766" s="103"/>
      <c r="H766" s="103"/>
      <c r="I766" s="103"/>
      <c r="J766" s="103"/>
      <c r="K766" s="103"/>
      <c r="L766" s="103"/>
      <c r="M766" s="103"/>
      <c r="N766" s="103"/>
      <c r="O766" s="103"/>
      <c r="P766" s="103"/>
      <c r="Q766" s="103"/>
      <c r="R766" s="103"/>
      <c r="S766" s="103"/>
      <c r="T766" s="103"/>
      <c r="U766" s="103"/>
      <c r="V766" s="103"/>
      <c r="W766" s="103"/>
      <c r="X766" s="103"/>
      <c r="Y766" s="103"/>
      <c r="Z766" s="103"/>
      <c r="AA766" s="103"/>
      <c r="AB766" s="103"/>
      <c r="AC766" s="103"/>
      <c r="AD766" s="103"/>
      <c r="AE766" s="103"/>
      <c r="AF766" s="103"/>
    </row>
    <row r="767" spans="3:32">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3"/>
      <c r="AA767" s="103"/>
      <c r="AB767" s="103"/>
      <c r="AC767" s="103"/>
      <c r="AD767" s="103"/>
      <c r="AE767" s="103"/>
      <c r="AF767" s="103"/>
    </row>
    <row r="768" spans="3:32">
      <c r="C768" s="103"/>
      <c r="D768" s="103"/>
      <c r="E768" s="103"/>
      <c r="F768" s="103"/>
      <c r="G768" s="103"/>
      <c r="H768" s="103"/>
      <c r="I768" s="103"/>
      <c r="J768" s="103"/>
      <c r="K768" s="103"/>
      <c r="L768" s="103"/>
      <c r="M768" s="103"/>
      <c r="N768" s="103"/>
      <c r="O768" s="103"/>
      <c r="P768" s="103"/>
      <c r="Q768" s="103"/>
      <c r="R768" s="103"/>
      <c r="S768" s="103"/>
      <c r="T768" s="103"/>
      <c r="U768" s="103"/>
      <c r="V768" s="103"/>
      <c r="W768" s="103"/>
      <c r="X768" s="103"/>
      <c r="Y768" s="103"/>
      <c r="Z768" s="103"/>
      <c r="AA768" s="103"/>
      <c r="AB768" s="103"/>
      <c r="AC768" s="103"/>
      <c r="AD768" s="103"/>
      <c r="AE768" s="103"/>
      <c r="AF768" s="103"/>
    </row>
    <row r="769" spans="3:32">
      <c r="C769" s="103"/>
      <c r="D769" s="103"/>
      <c r="E769" s="103"/>
      <c r="F769" s="103"/>
      <c r="G769" s="103"/>
      <c r="H769" s="103"/>
      <c r="I769" s="103"/>
      <c r="J769" s="103"/>
      <c r="K769" s="103"/>
      <c r="L769" s="103"/>
      <c r="M769" s="103"/>
      <c r="N769" s="103"/>
      <c r="O769" s="103"/>
      <c r="P769" s="103"/>
      <c r="Q769" s="103"/>
      <c r="R769" s="103"/>
      <c r="S769" s="103"/>
      <c r="T769" s="103"/>
      <c r="U769" s="103"/>
      <c r="V769" s="103"/>
      <c r="W769" s="103"/>
      <c r="X769" s="103"/>
      <c r="Y769" s="103"/>
      <c r="Z769" s="103"/>
      <c r="AA769" s="103"/>
      <c r="AB769" s="103"/>
      <c r="AC769" s="103"/>
      <c r="AD769" s="103"/>
      <c r="AE769" s="103"/>
      <c r="AF769" s="103"/>
    </row>
    <row r="770" spans="3:32">
      <c r="C770" s="103"/>
      <c r="D770" s="103"/>
      <c r="E770" s="103"/>
      <c r="F770" s="103"/>
      <c r="G770" s="103"/>
      <c r="H770" s="103"/>
      <c r="I770" s="103"/>
      <c r="J770" s="103"/>
      <c r="K770" s="103"/>
      <c r="L770" s="103"/>
      <c r="M770" s="103"/>
      <c r="N770" s="103"/>
      <c r="O770" s="103"/>
      <c r="P770" s="103"/>
      <c r="Q770" s="103"/>
      <c r="R770" s="103"/>
      <c r="S770" s="103"/>
      <c r="T770" s="103"/>
      <c r="U770" s="103"/>
      <c r="V770" s="103"/>
      <c r="W770" s="103"/>
      <c r="X770" s="103"/>
      <c r="Y770" s="103"/>
      <c r="Z770" s="103"/>
      <c r="AA770" s="103"/>
      <c r="AB770" s="103"/>
      <c r="AC770" s="103"/>
      <c r="AD770" s="103"/>
      <c r="AE770" s="103"/>
      <c r="AF770" s="103"/>
    </row>
    <row r="771" spans="3:32">
      <c r="C771" s="103"/>
      <c r="D771" s="103"/>
      <c r="E771" s="103"/>
      <c r="F771" s="103"/>
      <c r="G771" s="103"/>
      <c r="H771" s="103"/>
      <c r="I771" s="103"/>
      <c r="J771" s="103"/>
      <c r="K771" s="103"/>
      <c r="L771" s="103"/>
      <c r="M771" s="103"/>
      <c r="N771" s="103"/>
      <c r="O771" s="103"/>
      <c r="P771" s="103"/>
      <c r="Q771" s="103"/>
      <c r="R771" s="103"/>
      <c r="S771" s="103"/>
      <c r="T771" s="103"/>
      <c r="U771" s="103"/>
      <c r="V771" s="103"/>
      <c r="W771" s="103"/>
      <c r="X771" s="103"/>
      <c r="Y771" s="103"/>
      <c r="Z771" s="103"/>
      <c r="AA771" s="103"/>
      <c r="AB771" s="103"/>
      <c r="AC771" s="103"/>
      <c r="AD771" s="103"/>
      <c r="AE771" s="103"/>
      <c r="AF771" s="103"/>
    </row>
    <row r="772" spans="3:32">
      <c r="C772" s="103"/>
      <c r="D772" s="103"/>
      <c r="E772" s="103"/>
      <c r="F772" s="103"/>
      <c r="G772" s="103"/>
      <c r="H772" s="103"/>
      <c r="I772" s="103"/>
      <c r="J772" s="103"/>
      <c r="K772" s="103"/>
      <c r="L772" s="103"/>
      <c r="M772" s="103"/>
      <c r="N772" s="103"/>
      <c r="O772" s="103"/>
      <c r="P772" s="103"/>
      <c r="Q772" s="103"/>
      <c r="R772" s="103"/>
      <c r="S772" s="103"/>
      <c r="T772" s="103"/>
      <c r="U772" s="103"/>
      <c r="V772" s="103"/>
      <c r="W772" s="103"/>
      <c r="X772" s="103"/>
      <c r="Y772" s="103"/>
      <c r="Z772" s="103"/>
      <c r="AA772" s="103"/>
      <c r="AB772" s="103"/>
      <c r="AC772" s="103"/>
      <c r="AD772" s="103"/>
      <c r="AE772" s="103"/>
      <c r="AF772" s="103"/>
    </row>
    <row r="773" spans="3:32">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row>
    <row r="774" spans="3:32">
      <c r="C774" s="103"/>
      <c r="D774" s="103"/>
      <c r="E774" s="103"/>
      <c r="F774" s="103"/>
      <c r="G774" s="103"/>
      <c r="H774" s="103"/>
      <c r="I774" s="103"/>
      <c r="J774" s="103"/>
      <c r="K774" s="103"/>
      <c r="L774" s="103"/>
      <c r="M774" s="103"/>
      <c r="N774" s="103"/>
      <c r="O774" s="103"/>
      <c r="P774" s="103"/>
      <c r="Q774" s="103"/>
      <c r="R774" s="103"/>
      <c r="S774" s="103"/>
      <c r="T774" s="103"/>
      <c r="U774" s="103"/>
      <c r="V774" s="103"/>
      <c r="W774" s="103"/>
      <c r="X774" s="103"/>
      <c r="Y774" s="103"/>
      <c r="Z774" s="103"/>
      <c r="AA774" s="103"/>
      <c r="AB774" s="103"/>
      <c r="AC774" s="103"/>
      <c r="AD774" s="103"/>
      <c r="AE774" s="103"/>
      <c r="AF774" s="103"/>
    </row>
    <row r="775" spans="3:32">
      <c r="C775" s="103"/>
      <c r="D775" s="103"/>
      <c r="E775" s="103"/>
      <c r="F775" s="103"/>
      <c r="G775" s="103"/>
      <c r="H775" s="103"/>
      <c r="I775" s="103"/>
      <c r="J775" s="103"/>
      <c r="K775" s="103"/>
      <c r="L775" s="103"/>
      <c r="M775" s="103"/>
      <c r="N775" s="103"/>
      <c r="O775" s="103"/>
      <c r="P775" s="103"/>
      <c r="Q775" s="103"/>
      <c r="R775" s="103"/>
      <c r="S775" s="103"/>
      <c r="T775" s="103"/>
      <c r="U775" s="103"/>
      <c r="V775" s="103"/>
      <c r="W775" s="103"/>
      <c r="X775" s="103"/>
      <c r="Y775" s="103"/>
      <c r="Z775" s="103"/>
      <c r="AA775" s="103"/>
      <c r="AB775" s="103"/>
      <c r="AC775" s="103"/>
      <c r="AD775" s="103"/>
      <c r="AE775" s="103"/>
      <c r="AF775" s="103"/>
    </row>
    <row r="776" spans="3:32">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row>
    <row r="777" spans="3:32">
      <c r="C777" s="103"/>
      <c r="D777" s="103"/>
      <c r="E777" s="103"/>
      <c r="F777" s="103"/>
      <c r="G777" s="103"/>
      <c r="H777" s="103"/>
      <c r="I777" s="103"/>
      <c r="J777" s="103"/>
      <c r="K777" s="103"/>
      <c r="L777" s="103"/>
      <c r="M777" s="103"/>
      <c r="N777" s="103"/>
      <c r="O777" s="103"/>
      <c r="P777" s="103"/>
      <c r="Q777" s="103"/>
      <c r="R777" s="103"/>
      <c r="S777" s="103"/>
      <c r="T777" s="103"/>
      <c r="U777" s="103"/>
      <c r="V777" s="103"/>
      <c r="W777" s="103"/>
      <c r="X777" s="103"/>
      <c r="Y777" s="103"/>
      <c r="Z777" s="103"/>
      <c r="AA777" s="103"/>
      <c r="AB777" s="103"/>
      <c r="AC777" s="103"/>
      <c r="AD777" s="103"/>
      <c r="AE777" s="103"/>
      <c r="AF777" s="103"/>
    </row>
    <row r="778" spans="3:32">
      <c r="C778" s="103"/>
      <c r="D778" s="103"/>
      <c r="E778" s="103"/>
      <c r="F778" s="103"/>
      <c r="G778" s="103"/>
      <c r="H778" s="103"/>
      <c r="I778" s="103"/>
      <c r="J778" s="103"/>
      <c r="K778" s="103"/>
      <c r="L778" s="103"/>
      <c r="M778" s="103"/>
      <c r="N778" s="103"/>
      <c r="O778" s="103"/>
      <c r="P778" s="103"/>
      <c r="Q778" s="103"/>
      <c r="R778" s="103"/>
      <c r="S778" s="103"/>
      <c r="T778" s="103"/>
      <c r="U778" s="103"/>
      <c r="V778" s="103"/>
      <c r="W778" s="103"/>
      <c r="X778" s="103"/>
      <c r="Y778" s="103"/>
      <c r="Z778" s="103"/>
      <c r="AA778" s="103"/>
      <c r="AB778" s="103"/>
      <c r="AC778" s="103"/>
      <c r="AD778" s="103"/>
      <c r="AE778" s="103"/>
      <c r="AF778" s="103"/>
    </row>
    <row r="779" spans="3:32">
      <c r="C779" s="103"/>
      <c r="D779" s="103"/>
      <c r="E779" s="103"/>
      <c r="F779" s="103"/>
      <c r="G779" s="103"/>
      <c r="H779" s="103"/>
      <c r="I779" s="103"/>
      <c r="J779" s="103"/>
      <c r="K779" s="103"/>
      <c r="L779" s="103"/>
      <c r="M779" s="103"/>
      <c r="N779" s="103"/>
      <c r="O779" s="103"/>
      <c r="P779" s="103"/>
      <c r="Q779" s="103"/>
      <c r="R779" s="103"/>
      <c r="S779" s="103"/>
      <c r="T779" s="103"/>
      <c r="U779" s="103"/>
      <c r="V779" s="103"/>
      <c r="W779" s="103"/>
      <c r="X779" s="103"/>
      <c r="Y779" s="103"/>
      <c r="Z779" s="103"/>
      <c r="AA779" s="103"/>
      <c r="AB779" s="103"/>
      <c r="AC779" s="103"/>
      <c r="AD779" s="103"/>
      <c r="AE779" s="103"/>
      <c r="AF779" s="103"/>
    </row>
    <row r="780" spans="3:32">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3"/>
      <c r="AA780" s="103"/>
      <c r="AB780" s="103"/>
      <c r="AC780" s="103"/>
      <c r="AD780" s="103"/>
      <c r="AE780" s="103"/>
      <c r="AF780" s="103"/>
    </row>
    <row r="781" spans="3:32">
      <c r="C781" s="103"/>
      <c r="D781" s="103"/>
      <c r="E781" s="103"/>
      <c r="F781" s="103"/>
      <c r="G781" s="103"/>
      <c r="H781" s="103"/>
      <c r="I781" s="103"/>
      <c r="J781" s="103"/>
      <c r="K781" s="103"/>
      <c r="L781" s="103"/>
      <c r="M781" s="103"/>
      <c r="N781" s="103"/>
      <c r="O781" s="103"/>
      <c r="P781" s="103"/>
      <c r="Q781" s="103"/>
      <c r="R781" s="103"/>
      <c r="S781" s="103"/>
      <c r="T781" s="103"/>
      <c r="U781" s="103"/>
      <c r="V781" s="103"/>
      <c r="W781" s="103"/>
      <c r="X781" s="103"/>
      <c r="Y781" s="103"/>
      <c r="Z781" s="103"/>
      <c r="AA781" s="103"/>
      <c r="AB781" s="103"/>
      <c r="AC781" s="103"/>
      <c r="AD781" s="103"/>
      <c r="AE781" s="103"/>
      <c r="AF781" s="103"/>
    </row>
    <row r="782" spans="3:32">
      <c r="C782" s="103"/>
      <c r="D782" s="103"/>
      <c r="E782" s="103"/>
      <c r="F782" s="103"/>
      <c r="G782" s="103"/>
      <c r="H782" s="103"/>
      <c r="I782" s="103"/>
      <c r="J782" s="103"/>
      <c r="K782" s="103"/>
      <c r="L782" s="103"/>
      <c r="M782" s="103"/>
      <c r="N782" s="103"/>
      <c r="O782" s="103"/>
      <c r="P782" s="103"/>
      <c r="Q782" s="103"/>
      <c r="R782" s="103"/>
      <c r="S782" s="103"/>
      <c r="T782" s="103"/>
      <c r="U782" s="103"/>
      <c r="V782" s="103"/>
      <c r="W782" s="103"/>
      <c r="X782" s="103"/>
      <c r="Y782" s="103"/>
      <c r="Z782" s="103"/>
      <c r="AA782" s="103"/>
      <c r="AB782" s="103"/>
      <c r="AC782" s="103"/>
      <c r="AD782" s="103"/>
      <c r="AE782" s="103"/>
      <c r="AF782" s="103"/>
    </row>
    <row r="783" spans="3:32">
      <c r="C783" s="103"/>
      <c r="D783" s="103"/>
      <c r="E783" s="103"/>
      <c r="F783" s="103"/>
      <c r="G783" s="103"/>
      <c r="H783" s="103"/>
      <c r="I783" s="103"/>
      <c r="J783" s="103"/>
      <c r="K783" s="103"/>
      <c r="L783" s="103"/>
      <c r="M783" s="103"/>
      <c r="N783" s="103"/>
      <c r="O783" s="103"/>
      <c r="P783" s="103"/>
      <c r="Q783" s="103"/>
      <c r="R783" s="103"/>
      <c r="S783" s="103"/>
      <c r="T783" s="103"/>
      <c r="U783" s="103"/>
      <c r="V783" s="103"/>
      <c r="W783" s="103"/>
      <c r="X783" s="103"/>
      <c r="Y783" s="103"/>
      <c r="Z783" s="103"/>
      <c r="AA783" s="103"/>
      <c r="AB783" s="103"/>
      <c r="AC783" s="103"/>
      <c r="AD783" s="103"/>
      <c r="AE783" s="103"/>
      <c r="AF783" s="103"/>
    </row>
    <row r="784" spans="3:32">
      <c r="C784" s="103"/>
      <c r="D784" s="103"/>
      <c r="E784" s="103"/>
      <c r="F784" s="103"/>
      <c r="G784" s="103"/>
      <c r="H784" s="103"/>
      <c r="I784" s="103"/>
      <c r="J784" s="103"/>
      <c r="K784" s="103"/>
      <c r="L784" s="103"/>
      <c r="M784" s="103"/>
      <c r="N784" s="103"/>
      <c r="O784" s="103"/>
      <c r="P784" s="103"/>
      <c r="Q784" s="103"/>
      <c r="R784" s="103"/>
      <c r="S784" s="103"/>
      <c r="T784" s="103"/>
      <c r="U784" s="103"/>
      <c r="V784" s="103"/>
      <c r="W784" s="103"/>
      <c r="X784" s="103"/>
      <c r="Y784" s="103"/>
      <c r="Z784" s="103"/>
      <c r="AA784" s="103"/>
      <c r="AB784" s="103"/>
      <c r="AC784" s="103"/>
      <c r="AD784" s="103"/>
      <c r="AE784" s="103"/>
      <c r="AF784" s="103"/>
    </row>
    <row r="785" spans="3:32">
      <c r="C785" s="103"/>
      <c r="D785" s="103"/>
      <c r="E785" s="103"/>
      <c r="F785" s="103"/>
      <c r="G785" s="103"/>
      <c r="H785" s="103"/>
      <c r="I785" s="103"/>
      <c r="J785" s="103"/>
      <c r="K785" s="103"/>
      <c r="L785" s="103"/>
      <c r="M785" s="103"/>
      <c r="N785" s="103"/>
      <c r="O785" s="103"/>
      <c r="P785" s="103"/>
      <c r="Q785" s="103"/>
      <c r="R785" s="103"/>
      <c r="S785" s="103"/>
      <c r="T785" s="103"/>
      <c r="U785" s="103"/>
      <c r="V785" s="103"/>
      <c r="W785" s="103"/>
      <c r="X785" s="103"/>
      <c r="Y785" s="103"/>
      <c r="Z785" s="103"/>
      <c r="AA785" s="103"/>
      <c r="AB785" s="103"/>
      <c r="AC785" s="103"/>
      <c r="AD785" s="103"/>
      <c r="AE785" s="103"/>
      <c r="AF785" s="103"/>
    </row>
    <row r="786" spans="3:32">
      <c r="C786" s="103"/>
      <c r="D786" s="103"/>
      <c r="E786" s="103"/>
      <c r="F786" s="103"/>
      <c r="G786" s="103"/>
      <c r="H786" s="103"/>
      <c r="I786" s="103"/>
      <c r="J786" s="103"/>
      <c r="K786" s="103"/>
      <c r="L786" s="103"/>
      <c r="M786" s="103"/>
      <c r="N786" s="103"/>
      <c r="O786" s="103"/>
      <c r="P786" s="103"/>
      <c r="Q786" s="103"/>
      <c r="R786" s="103"/>
      <c r="S786" s="103"/>
      <c r="T786" s="103"/>
      <c r="U786" s="103"/>
      <c r="V786" s="103"/>
      <c r="W786" s="103"/>
      <c r="X786" s="103"/>
      <c r="Y786" s="103"/>
      <c r="Z786" s="103"/>
      <c r="AA786" s="103"/>
      <c r="AB786" s="103"/>
      <c r="AC786" s="103"/>
      <c r="AD786" s="103"/>
      <c r="AE786" s="103"/>
      <c r="AF786" s="103"/>
    </row>
    <row r="787" spans="3:32">
      <c r="C787" s="103"/>
      <c r="D787" s="103"/>
      <c r="E787" s="103"/>
      <c r="F787" s="103"/>
      <c r="G787" s="103"/>
      <c r="H787" s="103"/>
      <c r="I787" s="103"/>
      <c r="J787" s="103"/>
      <c r="K787" s="103"/>
      <c r="L787" s="103"/>
      <c r="M787" s="103"/>
      <c r="N787" s="103"/>
      <c r="O787" s="103"/>
      <c r="P787" s="103"/>
      <c r="Q787" s="103"/>
      <c r="R787" s="103"/>
      <c r="S787" s="103"/>
      <c r="T787" s="103"/>
      <c r="U787" s="103"/>
      <c r="V787" s="103"/>
      <c r="W787" s="103"/>
      <c r="X787" s="103"/>
      <c r="Y787" s="103"/>
      <c r="Z787" s="103"/>
      <c r="AA787" s="103"/>
      <c r="AB787" s="103"/>
      <c r="AC787" s="103"/>
      <c r="AD787" s="103"/>
      <c r="AE787" s="103"/>
      <c r="AF787" s="103"/>
    </row>
    <row r="788" spans="3:32">
      <c r="C788" s="103"/>
      <c r="D788" s="103"/>
      <c r="E788" s="103"/>
      <c r="F788" s="103"/>
      <c r="G788" s="103"/>
      <c r="H788" s="103"/>
      <c r="I788" s="103"/>
      <c r="J788" s="103"/>
      <c r="K788" s="103"/>
      <c r="L788" s="103"/>
      <c r="M788" s="103"/>
      <c r="N788" s="103"/>
      <c r="O788" s="103"/>
      <c r="P788" s="103"/>
      <c r="Q788" s="103"/>
      <c r="R788" s="103"/>
      <c r="S788" s="103"/>
      <c r="T788" s="103"/>
      <c r="U788" s="103"/>
      <c r="V788" s="103"/>
      <c r="W788" s="103"/>
      <c r="X788" s="103"/>
      <c r="Y788" s="103"/>
      <c r="Z788" s="103"/>
      <c r="AA788" s="103"/>
      <c r="AB788" s="103"/>
      <c r="AC788" s="103"/>
      <c r="AD788" s="103"/>
      <c r="AE788" s="103"/>
      <c r="AF788" s="103"/>
    </row>
    <row r="789" spans="3:32">
      <c r="C789" s="103"/>
      <c r="D789" s="103"/>
      <c r="E789" s="103"/>
      <c r="F789" s="103"/>
      <c r="G789" s="103"/>
      <c r="H789" s="103"/>
      <c r="I789" s="103"/>
      <c r="J789" s="103"/>
      <c r="K789" s="103"/>
      <c r="L789" s="103"/>
      <c r="M789" s="103"/>
      <c r="N789" s="103"/>
      <c r="O789" s="103"/>
      <c r="P789" s="103"/>
      <c r="Q789" s="103"/>
      <c r="R789" s="103"/>
      <c r="S789" s="103"/>
      <c r="T789" s="103"/>
      <c r="U789" s="103"/>
      <c r="V789" s="103"/>
      <c r="W789" s="103"/>
      <c r="X789" s="103"/>
      <c r="Y789" s="103"/>
      <c r="Z789" s="103"/>
      <c r="AA789" s="103"/>
      <c r="AB789" s="103"/>
      <c r="AC789" s="103"/>
      <c r="AD789" s="103"/>
      <c r="AE789" s="103"/>
      <c r="AF789" s="103"/>
    </row>
    <row r="790" spans="3:32">
      <c r="C790" s="103"/>
      <c r="D790" s="103"/>
      <c r="E790" s="103"/>
      <c r="F790" s="103"/>
      <c r="G790" s="103"/>
      <c r="H790" s="103"/>
      <c r="I790" s="103"/>
      <c r="J790" s="103"/>
      <c r="K790" s="103"/>
      <c r="L790" s="103"/>
      <c r="M790" s="103"/>
      <c r="N790" s="103"/>
      <c r="O790" s="103"/>
      <c r="P790" s="103"/>
      <c r="Q790" s="103"/>
      <c r="R790" s="103"/>
      <c r="S790" s="103"/>
      <c r="T790" s="103"/>
      <c r="U790" s="103"/>
      <c r="V790" s="103"/>
      <c r="W790" s="103"/>
      <c r="X790" s="103"/>
      <c r="Y790" s="103"/>
      <c r="Z790" s="103"/>
      <c r="AA790" s="103"/>
      <c r="AB790" s="103"/>
      <c r="AC790" s="103"/>
      <c r="AD790" s="103"/>
      <c r="AE790" s="103"/>
      <c r="AF790" s="103"/>
    </row>
    <row r="791" spans="3:32">
      <c r="C791" s="103"/>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row>
    <row r="792" spans="3:32">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row>
    <row r="793" spans="3:32">
      <c r="C793" s="103"/>
      <c r="D793" s="103"/>
      <c r="E793" s="103"/>
      <c r="F793" s="103"/>
      <c r="G793" s="103"/>
      <c r="H793" s="103"/>
      <c r="I793" s="103"/>
      <c r="J793" s="103"/>
      <c r="K793" s="103"/>
      <c r="L793" s="103"/>
      <c r="M793" s="103"/>
      <c r="N793" s="103"/>
      <c r="O793" s="103"/>
      <c r="P793" s="103"/>
      <c r="Q793" s="103"/>
      <c r="R793" s="103"/>
      <c r="S793" s="103"/>
      <c r="T793" s="103"/>
      <c r="U793" s="103"/>
      <c r="V793" s="103"/>
      <c r="W793" s="103"/>
      <c r="X793" s="103"/>
      <c r="Y793" s="103"/>
      <c r="Z793" s="103"/>
      <c r="AA793" s="103"/>
      <c r="AB793" s="103"/>
      <c r="AC793" s="103"/>
      <c r="AD793" s="103"/>
      <c r="AE793" s="103"/>
      <c r="AF793" s="103"/>
    </row>
    <row r="794" spans="3:32">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3"/>
      <c r="AF794" s="103"/>
    </row>
    <row r="795" spans="3:32">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row>
    <row r="796" spans="3:32">
      <c r="C796" s="103"/>
      <c r="D796" s="103"/>
      <c r="E796" s="103"/>
      <c r="F796" s="103"/>
      <c r="G796" s="103"/>
      <c r="H796" s="103"/>
      <c r="I796" s="103"/>
      <c r="J796" s="103"/>
      <c r="K796" s="103"/>
      <c r="L796" s="103"/>
      <c r="M796" s="103"/>
      <c r="N796" s="103"/>
      <c r="O796" s="103"/>
      <c r="P796" s="103"/>
      <c r="Q796" s="103"/>
      <c r="R796" s="103"/>
      <c r="S796" s="103"/>
      <c r="T796" s="103"/>
      <c r="U796" s="103"/>
      <c r="V796" s="103"/>
      <c r="W796" s="103"/>
      <c r="X796" s="103"/>
      <c r="Y796" s="103"/>
      <c r="Z796" s="103"/>
      <c r="AA796" s="103"/>
      <c r="AB796" s="103"/>
      <c r="AC796" s="103"/>
      <c r="AD796" s="103"/>
      <c r="AE796" s="103"/>
      <c r="AF796" s="103"/>
    </row>
    <row r="797" spans="3:32">
      <c r="C797" s="103"/>
      <c r="D797" s="103"/>
      <c r="E797" s="103"/>
      <c r="F797" s="103"/>
      <c r="G797" s="103"/>
      <c r="H797" s="103"/>
      <c r="I797" s="103"/>
      <c r="J797" s="103"/>
      <c r="K797" s="103"/>
      <c r="L797" s="103"/>
      <c r="M797" s="103"/>
      <c r="N797" s="103"/>
      <c r="O797" s="103"/>
      <c r="P797" s="103"/>
      <c r="Q797" s="103"/>
      <c r="R797" s="103"/>
      <c r="S797" s="103"/>
      <c r="T797" s="103"/>
      <c r="U797" s="103"/>
      <c r="V797" s="103"/>
      <c r="W797" s="103"/>
      <c r="X797" s="103"/>
      <c r="Y797" s="103"/>
      <c r="Z797" s="103"/>
      <c r="AA797" s="103"/>
      <c r="AB797" s="103"/>
      <c r="AC797" s="103"/>
      <c r="AD797" s="103"/>
      <c r="AE797" s="103"/>
      <c r="AF797" s="103"/>
    </row>
    <row r="798" spans="3:32">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row>
    <row r="799" spans="3:32">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3"/>
      <c r="AA799" s="103"/>
      <c r="AB799" s="103"/>
      <c r="AC799" s="103"/>
      <c r="AD799" s="103"/>
      <c r="AE799" s="103"/>
      <c r="AF799" s="103"/>
    </row>
    <row r="800" spans="3:32">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3"/>
      <c r="AA800" s="103"/>
      <c r="AB800" s="103"/>
      <c r="AC800" s="103"/>
      <c r="AD800" s="103"/>
      <c r="AE800" s="103"/>
      <c r="AF800" s="103"/>
    </row>
    <row r="801" spans="3:32">
      <c r="C801" s="103"/>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row>
    <row r="802" spans="3:32">
      <c r="C802" s="103"/>
      <c r="D802" s="103"/>
      <c r="E802" s="103"/>
      <c r="F802" s="103"/>
      <c r="G802" s="103"/>
      <c r="H802" s="103"/>
      <c r="I802" s="103"/>
      <c r="J802" s="103"/>
      <c r="K802" s="103"/>
      <c r="L802" s="103"/>
      <c r="M802" s="103"/>
      <c r="N802" s="103"/>
      <c r="O802" s="103"/>
      <c r="P802" s="103"/>
      <c r="Q802" s="103"/>
      <c r="R802" s="103"/>
      <c r="S802" s="103"/>
      <c r="T802" s="103"/>
      <c r="U802" s="103"/>
      <c r="V802" s="103"/>
      <c r="W802" s="103"/>
      <c r="X802" s="103"/>
      <c r="Y802" s="103"/>
      <c r="Z802" s="103"/>
      <c r="AA802" s="103"/>
      <c r="AB802" s="103"/>
      <c r="AC802" s="103"/>
      <c r="AD802" s="103"/>
      <c r="AE802" s="103"/>
      <c r="AF802" s="103"/>
    </row>
    <row r="803" spans="3:32">
      <c r="C803" s="103"/>
      <c r="D803" s="103"/>
      <c r="E803" s="103"/>
      <c r="F803" s="103"/>
      <c r="G803" s="103"/>
      <c r="H803" s="103"/>
      <c r="I803" s="103"/>
      <c r="J803" s="103"/>
      <c r="K803" s="103"/>
      <c r="L803" s="103"/>
      <c r="M803" s="103"/>
      <c r="N803" s="103"/>
      <c r="O803" s="103"/>
      <c r="P803" s="103"/>
      <c r="Q803" s="103"/>
      <c r="R803" s="103"/>
      <c r="S803" s="103"/>
      <c r="T803" s="103"/>
      <c r="U803" s="103"/>
      <c r="V803" s="103"/>
      <c r="W803" s="103"/>
      <c r="X803" s="103"/>
      <c r="Y803" s="103"/>
      <c r="Z803" s="103"/>
      <c r="AA803" s="103"/>
      <c r="AB803" s="103"/>
      <c r="AC803" s="103"/>
      <c r="AD803" s="103"/>
      <c r="AE803" s="103"/>
      <c r="AF803" s="103"/>
    </row>
    <row r="804" spans="3:32">
      <c r="C804" s="103"/>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row>
    <row r="805" spans="3:32">
      <c r="C805" s="103"/>
      <c r="D805" s="103"/>
      <c r="E805" s="103"/>
      <c r="F805" s="103"/>
      <c r="G805" s="103"/>
      <c r="H805" s="103"/>
      <c r="I805" s="103"/>
      <c r="J805" s="103"/>
      <c r="K805" s="103"/>
      <c r="L805" s="103"/>
      <c r="M805" s="103"/>
      <c r="N805" s="103"/>
      <c r="O805" s="103"/>
      <c r="P805" s="103"/>
      <c r="Q805" s="103"/>
      <c r="R805" s="103"/>
      <c r="S805" s="103"/>
      <c r="T805" s="103"/>
      <c r="U805" s="103"/>
      <c r="V805" s="103"/>
      <c r="W805" s="103"/>
      <c r="X805" s="103"/>
      <c r="Y805" s="103"/>
      <c r="Z805" s="103"/>
      <c r="AA805" s="103"/>
      <c r="AB805" s="103"/>
      <c r="AC805" s="103"/>
      <c r="AD805" s="103"/>
      <c r="AE805" s="103"/>
      <c r="AF805" s="103"/>
    </row>
    <row r="806" spans="3:32">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row>
    <row r="807" spans="3:32">
      <c r="C807" s="103"/>
      <c r="D807" s="103"/>
      <c r="E807" s="103"/>
      <c r="F807" s="103"/>
      <c r="G807" s="103"/>
      <c r="H807" s="103"/>
      <c r="I807" s="103"/>
      <c r="J807" s="103"/>
      <c r="K807" s="103"/>
      <c r="L807" s="103"/>
      <c r="M807" s="103"/>
      <c r="N807" s="103"/>
      <c r="O807" s="103"/>
      <c r="P807" s="103"/>
      <c r="Q807" s="103"/>
      <c r="R807" s="103"/>
      <c r="S807" s="103"/>
      <c r="T807" s="103"/>
      <c r="U807" s="103"/>
      <c r="V807" s="103"/>
      <c r="W807" s="103"/>
      <c r="X807" s="103"/>
      <c r="Y807" s="103"/>
      <c r="Z807" s="103"/>
      <c r="AA807" s="103"/>
      <c r="AB807" s="103"/>
      <c r="AC807" s="103"/>
      <c r="AD807" s="103"/>
      <c r="AE807" s="103"/>
      <c r="AF807" s="103"/>
    </row>
    <row r="808" spans="3:32">
      <c r="C808" s="103"/>
      <c r="D808" s="103"/>
      <c r="E808" s="103"/>
      <c r="F808" s="103"/>
      <c r="G808" s="103"/>
      <c r="H808" s="103"/>
      <c r="I808" s="103"/>
      <c r="J808" s="103"/>
      <c r="K808" s="103"/>
      <c r="L808" s="103"/>
      <c r="M808" s="103"/>
      <c r="N808" s="103"/>
      <c r="O808" s="103"/>
      <c r="P808" s="103"/>
      <c r="Q808" s="103"/>
      <c r="R808" s="103"/>
      <c r="S808" s="103"/>
      <c r="T808" s="103"/>
      <c r="U808" s="103"/>
      <c r="V808" s="103"/>
      <c r="W808" s="103"/>
      <c r="X808" s="103"/>
      <c r="Y808" s="103"/>
      <c r="Z808" s="103"/>
      <c r="AA808" s="103"/>
      <c r="AB808" s="103"/>
      <c r="AC808" s="103"/>
      <c r="AD808" s="103"/>
      <c r="AE808" s="103"/>
      <c r="AF808" s="103"/>
    </row>
    <row r="809" spans="3:32">
      <c r="C809" s="103"/>
      <c r="D809" s="103"/>
      <c r="E809" s="103"/>
      <c r="F809" s="103"/>
      <c r="G809" s="103"/>
      <c r="H809" s="103"/>
      <c r="I809" s="103"/>
      <c r="J809" s="103"/>
      <c r="K809" s="103"/>
      <c r="L809" s="103"/>
      <c r="M809" s="103"/>
      <c r="N809" s="103"/>
      <c r="O809" s="103"/>
      <c r="P809" s="103"/>
      <c r="Q809" s="103"/>
      <c r="R809" s="103"/>
      <c r="S809" s="103"/>
      <c r="T809" s="103"/>
      <c r="U809" s="103"/>
      <c r="V809" s="103"/>
      <c r="W809" s="103"/>
      <c r="X809" s="103"/>
      <c r="Y809" s="103"/>
      <c r="Z809" s="103"/>
      <c r="AA809" s="103"/>
      <c r="AB809" s="103"/>
      <c r="AC809" s="103"/>
      <c r="AD809" s="103"/>
      <c r="AE809" s="103"/>
      <c r="AF809" s="103"/>
    </row>
    <row r="810" spans="3:32">
      <c r="C810" s="103"/>
      <c r="D810" s="103"/>
      <c r="E810" s="103"/>
      <c r="F810" s="103"/>
      <c r="G810" s="103"/>
      <c r="H810" s="103"/>
      <c r="I810" s="103"/>
      <c r="J810" s="103"/>
      <c r="K810" s="103"/>
      <c r="L810" s="103"/>
      <c r="M810" s="103"/>
      <c r="N810" s="103"/>
      <c r="O810" s="103"/>
      <c r="P810" s="103"/>
      <c r="Q810" s="103"/>
      <c r="R810" s="103"/>
      <c r="S810" s="103"/>
      <c r="T810" s="103"/>
      <c r="U810" s="103"/>
      <c r="V810" s="103"/>
      <c r="W810" s="103"/>
      <c r="X810" s="103"/>
      <c r="Y810" s="103"/>
      <c r="Z810" s="103"/>
      <c r="AA810" s="103"/>
      <c r="AB810" s="103"/>
      <c r="AC810" s="103"/>
      <c r="AD810" s="103"/>
      <c r="AE810" s="103"/>
      <c r="AF810" s="103"/>
    </row>
    <row r="811" spans="3:32">
      <c r="C811" s="103"/>
      <c r="D811" s="103"/>
      <c r="E811" s="103"/>
      <c r="F811" s="103"/>
      <c r="G811" s="103"/>
      <c r="H811" s="103"/>
      <c r="I811" s="103"/>
      <c r="J811" s="103"/>
      <c r="K811" s="103"/>
      <c r="L811" s="103"/>
      <c r="M811" s="103"/>
      <c r="N811" s="103"/>
      <c r="O811" s="103"/>
      <c r="P811" s="103"/>
      <c r="Q811" s="103"/>
      <c r="R811" s="103"/>
      <c r="S811" s="103"/>
      <c r="T811" s="103"/>
      <c r="U811" s="103"/>
      <c r="V811" s="103"/>
      <c r="W811" s="103"/>
      <c r="X811" s="103"/>
      <c r="Y811" s="103"/>
      <c r="Z811" s="103"/>
      <c r="AA811" s="103"/>
      <c r="AB811" s="103"/>
      <c r="AC811" s="103"/>
      <c r="AD811" s="103"/>
      <c r="AE811" s="103"/>
      <c r="AF811" s="103"/>
    </row>
    <row r="812" spans="3:32">
      <c r="C812" s="103"/>
      <c r="D812" s="103"/>
      <c r="E812" s="103"/>
      <c r="F812" s="103"/>
      <c r="G812" s="103"/>
      <c r="H812" s="103"/>
      <c r="I812" s="103"/>
      <c r="J812" s="103"/>
      <c r="K812" s="103"/>
      <c r="L812" s="103"/>
      <c r="M812" s="103"/>
      <c r="N812" s="103"/>
      <c r="O812" s="103"/>
      <c r="P812" s="103"/>
      <c r="Q812" s="103"/>
      <c r="R812" s="103"/>
      <c r="S812" s="103"/>
      <c r="T812" s="103"/>
      <c r="U812" s="103"/>
      <c r="V812" s="103"/>
      <c r="W812" s="103"/>
      <c r="X812" s="103"/>
      <c r="Y812" s="103"/>
      <c r="Z812" s="103"/>
      <c r="AA812" s="103"/>
      <c r="AB812" s="103"/>
      <c r="AC812" s="103"/>
      <c r="AD812" s="103"/>
      <c r="AE812" s="103"/>
      <c r="AF812" s="103"/>
    </row>
    <row r="813" spans="3:32">
      <c r="C813" s="103"/>
      <c r="D813" s="103"/>
      <c r="E813" s="103"/>
      <c r="F813" s="103"/>
      <c r="G813" s="103"/>
      <c r="H813" s="103"/>
      <c r="I813" s="103"/>
      <c r="J813" s="103"/>
      <c r="K813" s="103"/>
      <c r="L813" s="103"/>
      <c r="M813" s="103"/>
      <c r="N813" s="103"/>
      <c r="O813" s="103"/>
      <c r="P813" s="103"/>
      <c r="Q813" s="103"/>
      <c r="R813" s="103"/>
      <c r="S813" s="103"/>
      <c r="T813" s="103"/>
      <c r="U813" s="103"/>
      <c r="V813" s="103"/>
      <c r="W813" s="103"/>
      <c r="X813" s="103"/>
      <c r="Y813" s="103"/>
      <c r="Z813" s="103"/>
      <c r="AA813" s="103"/>
      <c r="AB813" s="103"/>
      <c r="AC813" s="103"/>
      <c r="AD813" s="103"/>
      <c r="AE813" s="103"/>
      <c r="AF813" s="103"/>
    </row>
    <row r="814" spans="3:32">
      <c r="C814" s="103"/>
      <c r="D814" s="103"/>
      <c r="E814" s="103"/>
      <c r="F814" s="103"/>
      <c r="G814" s="103"/>
      <c r="H814" s="103"/>
      <c r="I814" s="103"/>
      <c r="J814" s="103"/>
      <c r="K814" s="103"/>
      <c r="L814" s="103"/>
      <c r="M814" s="103"/>
      <c r="N814" s="103"/>
      <c r="O814" s="103"/>
      <c r="P814" s="103"/>
      <c r="Q814" s="103"/>
      <c r="R814" s="103"/>
      <c r="S814" s="103"/>
      <c r="T814" s="103"/>
      <c r="U814" s="103"/>
      <c r="V814" s="103"/>
      <c r="W814" s="103"/>
      <c r="X814" s="103"/>
      <c r="Y814" s="103"/>
      <c r="Z814" s="103"/>
      <c r="AA814" s="103"/>
      <c r="AB814" s="103"/>
      <c r="AC814" s="103"/>
      <c r="AD814" s="103"/>
      <c r="AE814" s="103"/>
      <c r="AF814" s="103"/>
    </row>
    <row r="815" spans="3:32">
      <c r="C815" s="103"/>
      <c r="D815" s="103"/>
      <c r="E815" s="103"/>
      <c r="F815" s="103"/>
      <c r="G815" s="103"/>
      <c r="H815" s="103"/>
      <c r="I815" s="103"/>
      <c r="J815" s="103"/>
      <c r="K815" s="103"/>
      <c r="L815" s="103"/>
      <c r="M815" s="103"/>
      <c r="N815" s="103"/>
      <c r="O815" s="103"/>
      <c r="P815" s="103"/>
      <c r="Q815" s="103"/>
      <c r="R815" s="103"/>
      <c r="S815" s="103"/>
      <c r="T815" s="103"/>
      <c r="U815" s="103"/>
      <c r="V815" s="103"/>
      <c r="W815" s="103"/>
      <c r="X815" s="103"/>
      <c r="Y815" s="103"/>
      <c r="Z815" s="103"/>
      <c r="AA815" s="103"/>
      <c r="AB815" s="103"/>
      <c r="AC815" s="103"/>
      <c r="AD815" s="103"/>
      <c r="AE815" s="103"/>
      <c r="AF815" s="103"/>
    </row>
    <row r="816" spans="3:32">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row>
    <row r="817" spans="3:32">
      <c r="C817" s="103"/>
      <c r="D817" s="103"/>
      <c r="E817" s="103"/>
      <c r="F817" s="103"/>
      <c r="G817" s="103"/>
      <c r="H817" s="103"/>
      <c r="I817" s="103"/>
      <c r="J817" s="103"/>
      <c r="K817" s="103"/>
      <c r="L817" s="103"/>
      <c r="M817" s="103"/>
      <c r="N817" s="103"/>
      <c r="O817" s="103"/>
      <c r="P817" s="103"/>
      <c r="Q817" s="103"/>
      <c r="R817" s="103"/>
      <c r="S817" s="103"/>
      <c r="T817" s="103"/>
      <c r="U817" s="103"/>
      <c r="V817" s="103"/>
      <c r="W817" s="103"/>
      <c r="X817" s="103"/>
      <c r="Y817" s="103"/>
      <c r="Z817" s="103"/>
      <c r="AA817" s="103"/>
      <c r="AB817" s="103"/>
      <c r="AC817" s="103"/>
      <c r="AD817" s="103"/>
      <c r="AE817" s="103"/>
      <c r="AF817" s="103"/>
    </row>
    <row r="818" spans="3:32">
      <c r="C818" s="103"/>
      <c r="D818" s="103"/>
      <c r="E818" s="103"/>
      <c r="F818" s="103"/>
      <c r="G818" s="103"/>
      <c r="H818" s="103"/>
      <c r="I818" s="103"/>
      <c r="J818" s="103"/>
      <c r="K818" s="103"/>
      <c r="L818" s="103"/>
      <c r="M818" s="103"/>
      <c r="N818" s="103"/>
      <c r="O818" s="103"/>
      <c r="P818" s="103"/>
      <c r="Q818" s="103"/>
      <c r="R818" s="103"/>
      <c r="S818" s="103"/>
      <c r="T818" s="103"/>
      <c r="U818" s="103"/>
      <c r="V818" s="103"/>
      <c r="W818" s="103"/>
      <c r="X818" s="103"/>
      <c r="Y818" s="103"/>
      <c r="Z818" s="103"/>
      <c r="AA818" s="103"/>
      <c r="AB818" s="103"/>
      <c r="AC818" s="103"/>
      <c r="AD818" s="103"/>
      <c r="AE818" s="103"/>
      <c r="AF818" s="103"/>
    </row>
    <row r="819" spans="3:32">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row>
    <row r="820" spans="3:32">
      <c r="C820" s="103"/>
      <c r="D820" s="103"/>
      <c r="E820" s="103"/>
      <c r="F820" s="103"/>
      <c r="G820" s="103"/>
      <c r="H820" s="103"/>
      <c r="I820" s="103"/>
      <c r="J820" s="103"/>
      <c r="K820" s="103"/>
      <c r="L820" s="103"/>
      <c r="M820" s="103"/>
      <c r="N820" s="103"/>
      <c r="O820" s="103"/>
      <c r="P820" s="103"/>
      <c r="Q820" s="103"/>
      <c r="R820" s="103"/>
      <c r="S820" s="103"/>
      <c r="T820" s="103"/>
      <c r="U820" s="103"/>
      <c r="V820" s="103"/>
      <c r="W820" s="103"/>
      <c r="X820" s="103"/>
      <c r="Y820" s="103"/>
      <c r="Z820" s="103"/>
      <c r="AA820" s="103"/>
      <c r="AB820" s="103"/>
      <c r="AC820" s="103"/>
      <c r="AD820" s="103"/>
      <c r="AE820" s="103"/>
      <c r="AF820" s="103"/>
    </row>
    <row r="821" spans="3:32">
      <c r="C821" s="103"/>
      <c r="D821" s="103"/>
      <c r="E821" s="103"/>
      <c r="F821" s="103"/>
      <c r="G821" s="103"/>
      <c r="H821" s="103"/>
      <c r="I821" s="103"/>
      <c r="J821" s="103"/>
      <c r="K821" s="103"/>
      <c r="L821" s="103"/>
      <c r="M821" s="103"/>
      <c r="N821" s="103"/>
      <c r="O821" s="103"/>
      <c r="P821" s="103"/>
      <c r="Q821" s="103"/>
      <c r="R821" s="103"/>
      <c r="S821" s="103"/>
      <c r="T821" s="103"/>
      <c r="U821" s="103"/>
      <c r="V821" s="103"/>
      <c r="W821" s="103"/>
      <c r="X821" s="103"/>
      <c r="Y821" s="103"/>
      <c r="Z821" s="103"/>
      <c r="AA821" s="103"/>
      <c r="AB821" s="103"/>
      <c r="AC821" s="103"/>
      <c r="AD821" s="103"/>
      <c r="AE821" s="103"/>
      <c r="AF821" s="103"/>
    </row>
    <row r="822" spans="3:32">
      <c r="C822" s="103"/>
      <c r="D822" s="103"/>
      <c r="E822" s="103"/>
      <c r="F822" s="103"/>
      <c r="G822" s="103"/>
      <c r="H822" s="103"/>
      <c r="I822" s="103"/>
      <c r="J822" s="103"/>
      <c r="K822" s="103"/>
      <c r="L822" s="103"/>
      <c r="M822" s="103"/>
      <c r="N822" s="103"/>
      <c r="O822" s="103"/>
      <c r="P822" s="103"/>
      <c r="Q822" s="103"/>
      <c r="R822" s="103"/>
      <c r="S822" s="103"/>
      <c r="T822" s="103"/>
      <c r="U822" s="103"/>
      <c r="V822" s="103"/>
      <c r="W822" s="103"/>
      <c r="X822" s="103"/>
      <c r="Y822" s="103"/>
      <c r="Z822" s="103"/>
      <c r="AA822" s="103"/>
      <c r="AB822" s="103"/>
      <c r="AC822" s="103"/>
      <c r="AD822" s="103"/>
      <c r="AE822" s="103"/>
      <c r="AF822" s="103"/>
    </row>
    <row r="823" spans="3:32">
      <c r="C823" s="103"/>
      <c r="D823" s="103"/>
      <c r="E823" s="103"/>
      <c r="F823" s="103"/>
      <c r="G823" s="103"/>
      <c r="H823" s="103"/>
      <c r="I823" s="103"/>
      <c r="J823" s="103"/>
      <c r="K823" s="103"/>
      <c r="L823" s="103"/>
      <c r="M823" s="103"/>
      <c r="N823" s="103"/>
      <c r="O823" s="103"/>
      <c r="P823" s="103"/>
      <c r="Q823" s="103"/>
      <c r="R823" s="103"/>
      <c r="S823" s="103"/>
      <c r="T823" s="103"/>
      <c r="U823" s="103"/>
      <c r="V823" s="103"/>
      <c r="W823" s="103"/>
      <c r="X823" s="103"/>
      <c r="Y823" s="103"/>
      <c r="Z823" s="103"/>
      <c r="AA823" s="103"/>
      <c r="AB823" s="103"/>
      <c r="AC823" s="103"/>
      <c r="AD823" s="103"/>
      <c r="AE823" s="103"/>
      <c r="AF823" s="103"/>
    </row>
    <row r="824" spans="3:32">
      <c r="C824" s="103"/>
      <c r="D824" s="103"/>
      <c r="E824" s="103"/>
      <c r="F824" s="103"/>
      <c r="G824" s="103"/>
      <c r="H824" s="103"/>
      <c r="I824" s="103"/>
      <c r="J824" s="103"/>
      <c r="K824" s="103"/>
      <c r="L824" s="103"/>
      <c r="M824" s="103"/>
      <c r="N824" s="103"/>
      <c r="O824" s="103"/>
      <c r="P824" s="103"/>
      <c r="Q824" s="103"/>
      <c r="R824" s="103"/>
      <c r="S824" s="103"/>
      <c r="T824" s="103"/>
      <c r="U824" s="103"/>
      <c r="V824" s="103"/>
      <c r="W824" s="103"/>
      <c r="X824" s="103"/>
      <c r="Y824" s="103"/>
      <c r="Z824" s="103"/>
      <c r="AA824" s="103"/>
      <c r="AB824" s="103"/>
      <c r="AC824" s="103"/>
      <c r="AD824" s="103"/>
      <c r="AE824" s="103"/>
      <c r="AF824" s="103"/>
    </row>
    <row r="825" spans="3:32">
      <c r="C825" s="103"/>
      <c r="D825" s="103"/>
      <c r="E825" s="103"/>
      <c r="F825" s="103"/>
      <c r="G825" s="103"/>
      <c r="H825" s="103"/>
      <c r="I825" s="103"/>
      <c r="J825" s="103"/>
      <c r="K825" s="103"/>
      <c r="L825" s="103"/>
      <c r="M825" s="103"/>
      <c r="N825" s="103"/>
      <c r="O825" s="103"/>
      <c r="P825" s="103"/>
      <c r="Q825" s="103"/>
      <c r="R825" s="103"/>
      <c r="S825" s="103"/>
      <c r="T825" s="103"/>
      <c r="U825" s="103"/>
      <c r="V825" s="103"/>
      <c r="W825" s="103"/>
      <c r="X825" s="103"/>
      <c r="Y825" s="103"/>
      <c r="Z825" s="103"/>
      <c r="AA825" s="103"/>
      <c r="AB825" s="103"/>
      <c r="AC825" s="103"/>
      <c r="AD825" s="103"/>
      <c r="AE825" s="103"/>
      <c r="AF825" s="103"/>
    </row>
    <row r="826" spans="3:32">
      <c r="C826" s="103"/>
      <c r="D826" s="103"/>
      <c r="E826" s="103"/>
      <c r="F826" s="103"/>
      <c r="G826" s="103"/>
      <c r="H826" s="103"/>
      <c r="I826" s="103"/>
      <c r="J826" s="103"/>
      <c r="K826" s="103"/>
      <c r="L826" s="103"/>
      <c r="M826" s="103"/>
      <c r="N826" s="103"/>
      <c r="O826" s="103"/>
      <c r="P826" s="103"/>
      <c r="Q826" s="103"/>
      <c r="R826" s="103"/>
      <c r="S826" s="103"/>
      <c r="T826" s="103"/>
      <c r="U826" s="103"/>
      <c r="V826" s="103"/>
      <c r="W826" s="103"/>
      <c r="X826" s="103"/>
      <c r="Y826" s="103"/>
      <c r="Z826" s="103"/>
      <c r="AA826" s="103"/>
      <c r="AB826" s="103"/>
      <c r="AC826" s="103"/>
      <c r="AD826" s="103"/>
      <c r="AE826" s="103"/>
      <c r="AF826" s="103"/>
    </row>
    <row r="827" spans="3:32">
      <c r="C827" s="103"/>
      <c r="D827" s="103"/>
      <c r="E827" s="103"/>
      <c r="F827" s="103"/>
      <c r="G827" s="103"/>
      <c r="H827" s="103"/>
      <c r="I827" s="103"/>
      <c r="J827" s="103"/>
      <c r="K827" s="103"/>
      <c r="L827" s="103"/>
      <c r="M827" s="103"/>
      <c r="N827" s="103"/>
      <c r="O827" s="103"/>
      <c r="P827" s="103"/>
      <c r="Q827" s="103"/>
      <c r="R827" s="103"/>
      <c r="S827" s="103"/>
      <c r="T827" s="103"/>
      <c r="U827" s="103"/>
      <c r="V827" s="103"/>
      <c r="W827" s="103"/>
      <c r="X827" s="103"/>
      <c r="Y827" s="103"/>
      <c r="Z827" s="103"/>
      <c r="AA827" s="103"/>
      <c r="AB827" s="103"/>
      <c r="AC827" s="103"/>
      <c r="AD827" s="103"/>
      <c r="AE827" s="103"/>
      <c r="AF827" s="103"/>
    </row>
    <row r="828" spans="3:32">
      <c r="C828" s="103"/>
      <c r="D828" s="103"/>
      <c r="E828" s="103"/>
      <c r="F828" s="103"/>
      <c r="G828" s="103"/>
      <c r="H828" s="103"/>
      <c r="I828" s="103"/>
      <c r="J828" s="103"/>
      <c r="K828" s="103"/>
      <c r="L828" s="103"/>
      <c r="M828" s="103"/>
      <c r="N828" s="103"/>
      <c r="O828" s="103"/>
      <c r="P828" s="103"/>
      <c r="Q828" s="103"/>
      <c r="R828" s="103"/>
      <c r="S828" s="103"/>
      <c r="T828" s="103"/>
      <c r="U828" s="103"/>
      <c r="V828" s="103"/>
      <c r="W828" s="103"/>
      <c r="X828" s="103"/>
      <c r="Y828" s="103"/>
      <c r="Z828" s="103"/>
      <c r="AA828" s="103"/>
      <c r="AB828" s="103"/>
      <c r="AC828" s="103"/>
      <c r="AD828" s="103"/>
      <c r="AE828" s="103"/>
      <c r="AF828" s="103"/>
    </row>
    <row r="829" spans="3:32">
      <c r="C829" s="103"/>
      <c r="D829" s="103"/>
      <c r="E829" s="103"/>
      <c r="F829" s="103"/>
      <c r="G829" s="103"/>
      <c r="H829" s="103"/>
      <c r="I829" s="103"/>
      <c r="J829" s="103"/>
      <c r="K829" s="103"/>
      <c r="L829" s="103"/>
      <c r="M829" s="103"/>
      <c r="N829" s="103"/>
      <c r="O829" s="103"/>
      <c r="P829" s="103"/>
      <c r="Q829" s="103"/>
      <c r="R829" s="103"/>
      <c r="S829" s="103"/>
      <c r="T829" s="103"/>
      <c r="U829" s="103"/>
      <c r="V829" s="103"/>
      <c r="W829" s="103"/>
      <c r="X829" s="103"/>
      <c r="Y829" s="103"/>
      <c r="Z829" s="103"/>
      <c r="AA829" s="103"/>
      <c r="AB829" s="103"/>
      <c r="AC829" s="103"/>
      <c r="AD829" s="103"/>
      <c r="AE829" s="103"/>
      <c r="AF829" s="103"/>
    </row>
    <row r="830" spans="3:32">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3"/>
      <c r="AA830" s="103"/>
      <c r="AB830" s="103"/>
      <c r="AC830" s="103"/>
      <c r="AD830" s="103"/>
      <c r="AE830" s="103"/>
      <c r="AF830" s="103"/>
    </row>
    <row r="831" spans="3:32">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3"/>
      <c r="AF831" s="103"/>
    </row>
    <row r="832" spans="3:32">
      <c r="C832" s="103"/>
      <c r="D832" s="103"/>
      <c r="E832" s="103"/>
      <c r="F832" s="103"/>
      <c r="G832" s="103"/>
      <c r="H832" s="103"/>
      <c r="I832" s="103"/>
      <c r="J832" s="103"/>
      <c r="K832" s="103"/>
      <c r="L832" s="103"/>
      <c r="M832" s="103"/>
      <c r="N832" s="103"/>
      <c r="O832" s="103"/>
      <c r="P832" s="103"/>
      <c r="Q832" s="103"/>
      <c r="R832" s="103"/>
      <c r="S832" s="103"/>
      <c r="T832" s="103"/>
      <c r="U832" s="103"/>
      <c r="V832" s="103"/>
      <c r="W832" s="103"/>
      <c r="X832" s="103"/>
      <c r="Y832" s="103"/>
      <c r="Z832" s="103"/>
      <c r="AA832" s="103"/>
      <c r="AB832" s="103"/>
      <c r="AC832" s="103"/>
      <c r="AD832" s="103"/>
      <c r="AE832" s="103"/>
      <c r="AF832" s="103"/>
    </row>
    <row r="833" spans="3:32">
      <c r="C833" s="103"/>
      <c r="D833" s="103"/>
      <c r="E833" s="103"/>
      <c r="F833" s="103"/>
      <c r="G833" s="103"/>
      <c r="H833" s="103"/>
      <c r="I833" s="103"/>
      <c r="J833" s="103"/>
      <c r="K833" s="103"/>
      <c r="L833" s="103"/>
      <c r="M833" s="103"/>
      <c r="N833" s="103"/>
      <c r="O833" s="103"/>
      <c r="P833" s="103"/>
      <c r="Q833" s="103"/>
      <c r="R833" s="103"/>
      <c r="S833" s="103"/>
      <c r="T833" s="103"/>
      <c r="U833" s="103"/>
      <c r="V833" s="103"/>
      <c r="W833" s="103"/>
      <c r="X833" s="103"/>
      <c r="Y833" s="103"/>
      <c r="Z833" s="103"/>
      <c r="AA833" s="103"/>
      <c r="AB833" s="103"/>
      <c r="AC833" s="103"/>
      <c r="AD833" s="103"/>
      <c r="AE833" s="103"/>
      <c r="AF833" s="103"/>
    </row>
    <row r="834" spans="3:32">
      <c r="C834" s="103"/>
      <c r="D834" s="103"/>
      <c r="E834" s="103"/>
      <c r="F834" s="103"/>
      <c r="G834" s="103"/>
      <c r="H834" s="103"/>
      <c r="I834" s="103"/>
      <c r="J834" s="103"/>
      <c r="K834" s="103"/>
      <c r="L834" s="103"/>
      <c r="M834" s="103"/>
      <c r="N834" s="103"/>
      <c r="O834" s="103"/>
      <c r="P834" s="103"/>
      <c r="Q834" s="103"/>
      <c r="R834" s="103"/>
      <c r="S834" s="103"/>
      <c r="T834" s="103"/>
      <c r="U834" s="103"/>
      <c r="V834" s="103"/>
      <c r="W834" s="103"/>
      <c r="X834" s="103"/>
      <c r="Y834" s="103"/>
      <c r="Z834" s="103"/>
      <c r="AA834" s="103"/>
      <c r="AB834" s="103"/>
      <c r="AC834" s="103"/>
      <c r="AD834" s="103"/>
      <c r="AE834" s="103"/>
      <c r="AF834" s="103"/>
    </row>
    <row r="835" spans="3:32">
      <c r="C835" s="103"/>
      <c r="D835" s="103"/>
      <c r="E835" s="103"/>
      <c r="F835" s="103"/>
      <c r="G835" s="103"/>
      <c r="H835" s="103"/>
      <c r="I835" s="103"/>
      <c r="J835" s="103"/>
      <c r="K835" s="103"/>
      <c r="L835" s="103"/>
      <c r="M835" s="103"/>
      <c r="N835" s="103"/>
      <c r="O835" s="103"/>
      <c r="P835" s="103"/>
      <c r="Q835" s="103"/>
      <c r="R835" s="103"/>
      <c r="S835" s="103"/>
      <c r="T835" s="103"/>
      <c r="U835" s="103"/>
      <c r="V835" s="103"/>
      <c r="W835" s="103"/>
      <c r="X835" s="103"/>
      <c r="Y835" s="103"/>
      <c r="Z835" s="103"/>
      <c r="AA835" s="103"/>
      <c r="AB835" s="103"/>
      <c r="AC835" s="103"/>
      <c r="AD835" s="103"/>
      <c r="AE835" s="103"/>
      <c r="AF835" s="103"/>
    </row>
    <row r="836" spans="3:32">
      <c r="C836" s="103"/>
      <c r="D836" s="103"/>
      <c r="E836" s="103"/>
      <c r="F836" s="103"/>
      <c r="G836" s="103"/>
      <c r="H836" s="103"/>
      <c r="I836" s="103"/>
      <c r="J836" s="103"/>
      <c r="K836" s="103"/>
      <c r="L836" s="103"/>
      <c r="M836" s="103"/>
      <c r="N836" s="103"/>
      <c r="O836" s="103"/>
      <c r="P836" s="103"/>
      <c r="Q836" s="103"/>
      <c r="R836" s="103"/>
      <c r="S836" s="103"/>
      <c r="T836" s="103"/>
      <c r="U836" s="103"/>
      <c r="V836" s="103"/>
      <c r="W836" s="103"/>
      <c r="X836" s="103"/>
      <c r="Y836" s="103"/>
      <c r="Z836" s="103"/>
      <c r="AA836" s="103"/>
      <c r="AB836" s="103"/>
      <c r="AC836" s="103"/>
      <c r="AD836" s="103"/>
      <c r="AE836" s="103"/>
      <c r="AF836" s="103"/>
    </row>
    <row r="837" spans="3:32">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3"/>
      <c r="AA837" s="103"/>
      <c r="AB837" s="103"/>
      <c r="AC837" s="103"/>
      <c r="AD837" s="103"/>
      <c r="AE837" s="103"/>
      <c r="AF837" s="103"/>
    </row>
    <row r="838" spans="3:32">
      <c r="C838" s="103"/>
      <c r="D838" s="103"/>
      <c r="E838" s="103"/>
      <c r="F838" s="103"/>
      <c r="G838" s="103"/>
      <c r="H838" s="103"/>
      <c r="I838" s="103"/>
      <c r="J838" s="103"/>
      <c r="K838" s="103"/>
      <c r="L838" s="103"/>
      <c r="M838" s="103"/>
      <c r="N838" s="103"/>
      <c r="O838" s="103"/>
      <c r="P838" s="103"/>
      <c r="Q838" s="103"/>
      <c r="R838" s="103"/>
      <c r="S838" s="103"/>
      <c r="T838" s="103"/>
      <c r="U838" s="103"/>
      <c r="V838" s="103"/>
      <c r="W838" s="103"/>
      <c r="X838" s="103"/>
      <c r="Y838" s="103"/>
      <c r="Z838" s="103"/>
      <c r="AA838" s="103"/>
      <c r="AB838" s="103"/>
      <c r="AC838" s="103"/>
      <c r="AD838" s="103"/>
      <c r="AE838" s="103"/>
      <c r="AF838" s="103"/>
    </row>
    <row r="839" spans="3:32">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3"/>
      <c r="AA839" s="103"/>
      <c r="AB839" s="103"/>
      <c r="AC839" s="103"/>
      <c r="AD839" s="103"/>
      <c r="AE839" s="103"/>
      <c r="AF839" s="103"/>
    </row>
    <row r="840" spans="3:32">
      <c r="C840" s="103"/>
      <c r="D840" s="103"/>
      <c r="E840" s="103"/>
      <c r="F840" s="103"/>
      <c r="G840" s="103"/>
      <c r="H840" s="103"/>
      <c r="I840" s="103"/>
      <c r="J840" s="103"/>
      <c r="K840" s="103"/>
      <c r="L840" s="103"/>
      <c r="M840" s="103"/>
      <c r="N840" s="103"/>
      <c r="O840" s="103"/>
      <c r="P840" s="103"/>
      <c r="Q840" s="103"/>
      <c r="R840" s="103"/>
      <c r="S840" s="103"/>
      <c r="T840" s="103"/>
      <c r="U840" s="103"/>
      <c r="V840" s="103"/>
      <c r="W840" s="103"/>
      <c r="X840" s="103"/>
      <c r="Y840" s="103"/>
      <c r="Z840" s="103"/>
      <c r="AA840" s="103"/>
      <c r="AB840" s="103"/>
      <c r="AC840" s="103"/>
      <c r="AD840" s="103"/>
      <c r="AE840" s="103"/>
      <c r="AF840" s="103"/>
    </row>
    <row r="841" spans="3:32">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row>
    <row r="842" spans="3:32">
      <c r="C842" s="103"/>
      <c r="D842" s="103"/>
      <c r="E842" s="103"/>
      <c r="F842" s="103"/>
      <c r="G842" s="103"/>
      <c r="H842" s="103"/>
      <c r="I842" s="103"/>
      <c r="J842" s="103"/>
      <c r="K842" s="103"/>
      <c r="L842" s="103"/>
      <c r="M842" s="103"/>
      <c r="N842" s="103"/>
      <c r="O842" s="103"/>
      <c r="P842" s="103"/>
      <c r="Q842" s="103"/>
      <c r="R842" s="103"/>
      <c r="S842" s="103"/>
      <c r="T842" s="103"/>
      <c r="U842" s="103"/>
      <c r="V842" s="103"/>
      <c r="W842" s="103"/>
      <c r="X842" s="103"/>
      <c r="Y842" s="103"/>
      <c r="Z842" s="103"/>
      <c r="AA842" s="103"/>
      <c r="AB842" s="103"/>
      <c r="AC842" s="103"/>
      <c r="AD842" s="103"/>
      <c r="AE842" s="103"/>
      <c r="AF842" s="103"/>
    </row>
    <row r="843" spans="3:32">
      <c r="C843" s="103"/>
      <c r="D843" s="103"/>
      <c r="E843" s="103"/>
      <c r="F843" s="103"/>
      <c r="G843" s="103"/>
      <c r="H843" s="103"/>
      <c r="I843" s="103"/>
      <c r="J843" s="103"/>
      <c r="K843" s="103"/>
      <c r="L843" s="103"/>
      <c r="M843" s="103"/>
      <c r="N843" s="103"/>
      <c r="O843" s="103"/>
      <c r="P843" s="103"/>
      <c r="Q843" s="103"/>
      <c r="R843" s="103"/>
      <c r="S843" s="103"/>
      <c r="T843" s="103"/>
      <c r="U843" s="103"/>
      <c r="V843" s="103"/>
      <c r="W843" s="103"/>
      <c r="X843" s="103"/>
      <c r="Y843" s="103"/>
      <c r="Z843" s="103"/>
      <c r="AA843" s="103"/>
      <c r="AB843" s="103"/>
      <c r="AC843" s="103"/>
      <c r="AD843" s="103"/>
      <c r="AE843" s="103"/>
      <c r="AF843" s="103"/>
    </row>
    <row r="844" spans="3:32">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row>
    <row r="845" spans="3:32">
      <c r="C845" s="103"/>
      <c r="D845" s="103"/>
      <c r="E845" s="103"/>
      <c r="F845" s="103"/>
      <c r="G845" s="103"/>
      <c r="H845" s="103"/>
      <c r="I845" s="103"/>
      <c r="J845" s="103"/>
      <c r="K845" s="103"/>
      <c r="L845" s="103"/>
      <c r="M845" s="103"/>
      <c r="N845" s="103"/>
      <c r="O845" s="103"/>
      <c r="P845" s="103"/>
      <c r="Q845" s="103"/>
      <c r="R845" s="103"/>
      <c r="S845" s="103"/>
      <c r="T845" s="103"/>
      <c r="U845" s="103"/>
      <c r="V845" s="103"/>
      <c r="W845" s="103"/>
      <c r="X845" s="103"/>
      <c r="Y845" s="103"/>
      <c r="Z845" s="103"/>
      <c r="AA845" s="103"/>
      <c r="AB845" s="103"/>
      <c r="AC845" s="103"/>
      <c r="AD845" s="103"/>
      <c r="AE845" s="103"/>
      <c r="AF845" s="103"/>
    </row>
    <row r="846" spans="3:32">
      <c r="C846" s="103"/>
      <c r="D846" s="103"/>
      <c r="E846" s="103"/>
      <c r="F846" s="103"/>
      <c r="G846" s="103"/>
      <c r="H846" s="103"/>
      <c r="I846" s="103"/>
      <c r="J846" s="103"/>
      <c r="K846" s="103"/>
      <c r="L846" s="103"/>
      <c r="M846" s="103"/>
      <c r="N846" s="103"/>
      <c r="O846" s="103"/>
      <c r="P846" s="103"/>
      <c r="Q846" s="103"/>
      <c r="R846" s="103"/>
      <c r="S846" s="103"/>
      <c r="T846" s="103"/>
      <c r="U846" s="103"/>
      <c r="V846" s="103"/>
      <c r="W846" s="103"/>
      <c r="X846" s="103"/>
      <c r="Y846" s="103"/>
      <c r="Z846" s="103"/>
      <c r="AA846" s="103"/>
      <c r="AB846" s="103"/>
      <c r="AC846" s="103"/>
      <c r="AD846" s="103"/>
      <c r="AE846" s="103"/>
      <c r="AF846" s="103"/>
    </row>
    <row r="847" spans="3:32">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row>
    <row r="848" spans="3:32">
      <c r="C848" s="103"/>
      <c r="D848" s="103"/>
      <c r="E848" s="103"/>
      <c r="F848" s="103"/>
      <c r="G848" s="103"/>
      <c r="H848" s="103"/>
      <c r="I848" s="103"/>
      <c r="J848" s="103"/>
      <c r="K848" s="103"/>
      <c r="L848" s="103"/>
      <c r="M848" s="103"/>
      <c r="N848" s="103"/>
      <c r="O848" s="103"/>
      <c r="P848" s="103"/>
      <c r="Q848" s="103"/>
      <c r="R848" s="103"/>
      <c r="S848" s="103"/>
      <c r="T848" s="103"/>
      <c r="U848" s="103"/>
      <c r="V848" s="103"/>
      <c r="W848" s="103"/>
      <c r="X848" s="103"/>
      <c r="Y848" s="103"/>
      <c r="Z848" s="103"/>
      <c r="AA848" s="103"/>
      <c r="AB848" s="103"/>
      <c r="AC848" s="103"/>
      <c r="AD848" s="103"/>
      <c r="AE848" s="103"/>
      <c r="AF848" s="103"/>
    </row>
    <row r="849" spans="3:32">
      <c r="C849" s="103"/>
      <c r="D849" s="103"/>
      <c r="E849" s="103"/>
      <c r="F849" s="103"/>
      <c r="G849" s="103"/>
      <c r="H849" s="103"/>
      <c r="I849" s="103"/>
      <c r="J849" s="103"/>
      <c r="K849" s="103"/>
      <c r="L849" s="103"/>
      <c r="M849" s="103"/>
      <c r="N849" s="103"/>
      <c r="O849" s="103"/>
      <c r="P849" s="103"/>
      <c r="Q849" s="103"/>
      <c r="R849" s="103"/>
      <c r="S849" s="103"/>
      <c r="T849" s="103"/>
      <c r="U849" s="103"/>
      <c r="V849" s="103"/>
      <c r="W849" s="103"/>
      <c r="X849" s="103"/>
      <c r="Y849" s="103"/>
      <c r="Z849" s="103"/>
      <c r="AA849" s="103"/>
      <c r="AB849" s="103"/>
      <c r="AC849" s="103"/>
      <c r="AD849" s="103"/>
      <c r="AE849" s="103"/>
      <c r="AF849" s="103"/>
    </row>
    <row r="850" spans="3:32">
      <c r="C850" s="103"/>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row>
    <row r="851" spans="3:32">
      <c r="C851" s="103"/>
      <c r="D851" s="103"/>
      <c r="E851" s="103"/>
      <c r="F851" s="103"/>
      <c r="G851" s="103"/>
      <c r="H851" s="103"/>
      <c r="I851" s="103"/>
      <c r="J851" s="103"/>
      <c r="K851" s="103"/>
      <c r="L851" s="103"/>
      <c r="M851" s="103"/>
      <c r="N851" s="103"/>
      <c r="O851" s="103"/>
      <c r="P851" s="103"/>
      <c r="Q851" s="103"/>
      <c r="R851" s="103"/>
      <c r="S851" s="103"/>
      <c r="T851" s="103"/>
      <c r="U851" s="103"/>
      <c r="V851" s="103"/>
      <c r="W851" s="103"/>
      <c r="X851" s="103"/>
      <c r="Y851" s="103"/>
      <c r="Z851" s="103"/>
      <c r="AA851" s="103"/>
      <c r="AB851" s="103"/>
      <c r="AC851" s="103"/>
      <c r="AD851" s="103"/>
      <c r="AE851" s="103"/>
      <c r="AF851" s="103"/>
    </row>
    <row r="852" spans="3:32">
      <c r="C852" s="103"/>
      <c r="D852" s="103"/>
      <c r="E852" s="103"/>
      <c r="F852" s="103"/>
      <c r="G852" s="103"/>
      <c r="H852" s="103"/>
      <c r="I852" s="103"/>
      <c r="J852" s="103"/>
      <c r="K852" s="103"/>
      <c r="L852" s="103"/>
      <c r="M852" s="103"/>
      <c r="N852" s="103"/>
      <c r="O852" s="103"/>
      <c r="P852" s="103"/>
      <c r="Q852" s="103"/>
      <c r="R852" s="103"/>
      <c r="S852" s="103"/>
      <c r="T852" s="103"/>
      <c r="U852" s="103"/>
      <c r="V852" s="103"/>
      <c r="W852" s="103"/>
      <c r="X852" s="103"/>
      <c r="Y852" s="103"/>
      <c r="Z852" s="103"/>
      <c r="AA852" s="103"/>
      <c r="AB852" s="103"/>
      <c r="AC852" s="103"/>
      <c r="AD852" s="103"/>
      <c r="AE852" s="103"/>
      <c r="AF852" s="103"/>
    </row>
    <row r="853" spans="3:32">
      <c r="C853" s="103"/>
      <c r="D853" s="103"/>
      <c r="E853" s="103"/>
      <c r="F853" s="103"/>
      <c r="G853" s="103"/>
      <c r="H853" s="103"/>
      <c r="I853" s="103"/>
      <c r="J853" s="103"/>
      <c r="K853" s="103"/>
      <c r="L853" s="103"/>
      <c r="M853" s="103"/>
      <c r="N853" s="103"/>
      <c r="O853" s="103"/>
      <c r="P853" s="103"/>
      <c r="Q853" s="103"/>
      <c r="R853" s="103"/>
      <c r="S853" s="103"/>
      <c r="T853" s="103"/>
      <c r="U853" s="103"/>
      <c r="V853" s="103"/>
      <c r="W853" s="103"/>
      <c r="X853" s="103"/>
      <c r="Y853" s="103"/>
      <c r="Z853" s="103"/>
      <c r="AA853" s="103"/>
      <c r="AB853" s="103"/>
      <c r="AC853" s="103"/>
      <c r="AD853" s="103"/>
      <c r="AE853" s="103"/>
      <c r="AF853" s="103"/>
    </row>
    <row r="854" spans="3:32">
      <c r="C854" s="103"/>
      <c r="D854" s="103"/>
      <c r="E854" s="103"/>
      <c r="F854" s="103"/>
      <c r="G854" s="103"/>
      <c r="H854" s="103"/>
      <c r="I854" s="103"/>
      <c r="J854" s="103"/>
      <c r="K854" s="103"/>
      <c r="L854" s="103"/>
      <c r="M854" s="103"/>
      <c r="N854" s="103"/>
      <c r="O854" s="103"/>
      <c r="P854" s="103"/>
      <c r="Q854" s="103"/>
      <c r="R854" s="103"/>
      <c r="S854" s="103"/>
      <c r="T854" s="103"/>
      <c r="U854" s="103"/>
      <c r="V854" s="103"/>
      <c r="W854" s="103"/>
      <c r="X854" s="103"/>
      <c r="Y854" s="103"/>
      <c r="Z854" s="103"/>
      <c r="AA854" s="103"/>
      <c r="AB854" s="103"/>
      <c r="AC854" s="103"/>
      <c r="AD854" s="103"/>
      <c r="AE854" s="103"/>
      <c r="AF854" s="103"/>
    </row>
    <row r="855" spans="3:32">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row>
    <row r="856" spans="3:32">
      <c r="C856" s="103"/>
      <c r="D856" s="103"/>
      <c r="E856" s="103"/>
      <c r="F856" s="103"/>
      <c r="G856" s="103"/>
      <c r="H856" s="103"/>
      <c r="I856" s="103"/>
      <c r="J856" s="103"/>
      <c r="K856" s="103"/>
      <c r="L856" s="103"/>
      <c r="M856" s="103"/>
      <c r="N856" s="103"/>
      <c r="O856" s="103"/>
      <c r="P856" s="103"/>
      <c r="Q856" s="103"/>
      <c r="R856" s="103"/>
      <c r="S856" s="103"/>
      <c r="T856" s="103"/>
      <c r="U856" s="103"/>
      <c r="V856" s="103"/>
      <c r="W856" s="103"/>
      <c r="X856" s="103"/>
      <c r="Y856" s="103"/>
      <c r="Z856" s="103"/>
      <c r="AA856" s="103"/>
      <c r="AB856" s="103"/>
      <c r="AC856" s="103"/>
      <c r="AD856" s="103"/>
      <c r="AE856" s="103"/>
      <c r="AF856" s="103"/>
    </row>
    <row r="857" spans="3:32">
      <c r="C857" s="103"/>
      <c r="D857" s="103"/>
      <c r="E857" s="103"/>
      <c r="F857" s="103"/>
      <c r="G857" s="103"/>
      <c r="H857" s="103"/>
      <c r="I857" s="103"/>
      <c r="J857" s="103"/>
      <c r="K857" s="103"/>
      <c r="L857" s="103"/>
      <c r="M857" s="103"/>
      <c r="N857" s="103"/>
      <c r="O857" s="103"/>
      <c r="P857" s="103"/>
      <c r="Q857" s="103"/>
      <c r="R857" s="103"/>
      <c r="S857" s="103"/>
      <c r="T857" s="103"/>
      <c r="U857" s="103"/>
      <c r="V857" s="103"/>
      <c r="W857" s="103"/>
      <c r="X857" s="103"/>
      <c r="Y857" s="103"/>
      <c r="Z857" s="103"/>
      <c r="AA857" s="103"/>
      <c r="AB857" s="103"/>
      <c r="AC857" s="103"/>
      <c r="AD857" s="103"/>
      <c r="AE857" s="103"/>
      <c r="AF857" s="103"/>
    </row>
    <row r="858" spans="3:32">
      <c r="C858" s="103"/>
      <c r="D858" s="103"/>
      <c r="E858" s="103"/>
      <c r="F858" s="103"/>
      <c r="G858" s="103"/>
      <c r="H858" s="103"/>
      <c r="I858" s="103"/>
      <c r="J858" s="103"/>
      <c r="K858" s="103"/>
      <c r="L858" s="103"/>
      <c r="M858" s="103"/>
      <c r="N858" s="103"/>
      <c r="O858" s="103"/>
      <c r="P858" s="103"/>
      <c r="Q858" s="103"/>
      <c r="R858" s="103"/>
      <c r="S858" s="103"/>
      <c r="T858" s="103"/>
      <c r="U858" s="103"/>
      <c r="V858" s="103"/>
      <c r="W858" s="103"/>
      <c r="X858" s="103"/>
      <c r="Y858" s="103"/>
      <c r="Z858" s="103"/>
      <c r="AA858" s="103"/>
      <c r="AB858" s="103"/>
      <c r="AC858" s="103"/>
      <c r="AD858" s="103"/>
      <c r="AE858" s="103"/>
      <c r="AF858" s="103"/>
    </row>
    <row r="859" spans="3:32">
      <c r="C859" s="103"/>
      <c r="D859" s="103"/>
      <c r="E859" s="103"/>
      <c r="F859" s="103"/>
      <c r="G859" s="103"/>
      <c r="H859" s="103"/>
      <c r="I859" s="103"/>
      <c r="J859" s="103"/>
      <c r="K859" s="103"/>
      <c r="L859" s="103"/>
      <c r="M859" s="103"/>
      <c r="N859" s="103"/>
      <c r="O859" s="103"/>
      <c r="P859" s="103"/>
      <c r="Q859" s="103"/>
      <c r="R859" s="103"/>
      <c r="S859" s="103"/>
      <c r="T859" s="103"/>
      <c r="U859" s="103"/>
      <c r="V859" s="103"/>
      <c r="W859" s="103"/>
      <c r="X859" s="103"/>
      <c r="Y859" s="103"/>
      <c r="Z859" s="103"/>
      <c r="AA859" s="103"/>
      <c r="AB859" s="103"/>
      <c r="AC859" s="103"/>
      <c r="AD859" s="103"/>
      <c r="AE859" s="103"/>
      <c r="AF859" s="103"/>
    </row>
    <row r="860" spans="3:32">
      <c r="C860" s="103"/>
      <c r="D860" s="103"/>
      <c r="E860" s="103"/>
      <c r="F860" s="103"/>
      <c r="G860" s="103"/>
      <c r="H860" s="103"/>
      <c r="I860" s="103"/>
      <c r="J860" s="103"/>
      <c r="K860" s="103"/>
      <c r="L860" s="103"/>
      <c r="M860" s="103"/>
      <c r="N860" s="103"/>
      <c r="O860" s="103"/>
      <c r="P860" s="103"/>
      <c r="Q860" s="103"/>
      <c r="R860" s="103"/>
      <c r="S860" s="103"/>
      <c r="T860" s="103"/>
      <c r="U860" s="103"/>
      <c r="V860" s="103"/>
      <c r="W860" s="103"/>
      <c r="X860" s="103"/>
      <c r="Y860" s="103"/>
      <c r="Z860" s="103"/>
      <c r="AA860" s="103"/>
      <c r="AB860" s="103"/>
      <c r="AC860" s="103"/>
      <c r="AD860" s="103"/>
      <c r="AE860" s="103"/>
      <c r="AF860" s="103"/>
    </row>
    <row r="861" spans="3:32">
      <c r="C861" s="103"/>
      <c r="D861" s="103"/>
      <c r="E861" s="103"/>
      <c r="F861" s="103"/>
      <c r="G861" s="103"/>
      <c r="H861" s="103"/>
      <c r="I861" s="103"/>
      <c r="J861" s="103"/>
      <c r="K861" s="103"/>
      <c r="L861" s="103"/>
      <c r="M861" s="103"/>
      <c r="N861" s="103"/>
      <c r="O861" s="103"/>
      <c r="P861" s="103"/>
      <c r="Q861" s="103"/>
      <c r="R861" s="103"/>
      <c r="S861" s="103"/>
      <c r="T861" s="103"/>
      <c r="U861" s="103"/>
      <c r="V861" s="103"/>
      <c r="W861" s="103"/>
      <c r="X861" s="103"/>
      <c r="Y861" s="103"/>
      <c r="Z861" s="103"/>
      <c r="AA861" s="103"/>
      <c r="AB861" s="103"/>
      <c r="AC861" s="103"/>
      <c r="AD861" s="103"/>
      <c r="AE861" s="103"/>
      <c r="AF861" s="103"/>
    </row>
    <row r="862" spans="3:32">
      <c r="C862" s="103"/>
      <c r="D862" s="103"/>
      <c r="E862" s="103"/>
      <c r="F862" s="103"/>
      <c r="G862" s="103"/>
      <c r="H862" s="103"/>
      <c r="I862" s="103"/>
      <c r="J862" s="103"/>
      <c r="K862" s="103"/>
      <c r="L862" s="103"/>
      <c r="M862" s="103"/>
      <c r="N862" s="103"/>
      <c r="O862" s="103"/>
      <c r="P862" s="103"/>
      <c r="Q862" s="103"/>
      <c r="R862" s="103"/>
      <c r="S862" s="103"/>
      <c r="T862" s="103"/>
      <c r="U862" s="103"/>
      <c r="V862" s="103"/>
      <c r="W862" s="103"/>
      <c r="X862" s="103"/>
      <c r="Y862" s="103"/>
      <c r="Z862" s="103"/>
      <c r="AA862" s="103"/>
      <c r="AB862" s="103"/>
      <c r="AC862" s="103"/>
      <c r="AD862" s="103"/>
      <c r="AE862" s="103"/>
      <c r="AF862" s="103"/>
    </row>
    <row r="863" spans="3:32">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3"/>
      <c r="AA863" s="103"/>
      <c r="AB863" s="103"/>
      <c r="AC863" s="103"/>
      <c r="AD863" s="103"/>
      <c r="AE863" s="103"/>
      <c r="AF863" s="103"/>
    </row>
    <row r="864" spans="3:32">
      <c r="C864" s="103"/>
      <c r="D864" s="103"/>
      <c r="E864" s="103"/>
      <c r="F864" s="103"/>
      <c r="G864" s="103"/>
      <c r="H864" s="103"/>
      <c r="I864" s="103"/>
      <c r="J864" s="103"/>
      <c r="K864" s="103"/>
      <c r="L864" s="103"/>
      <c r="M864" s="103"/>
      <c r="N864" s="103"/>
      <c r="O864" s="103"/>
      <c r="P864" s="103"/>
      <c r="Q864" s="103"/>
      <c r="R864" s="103"/>
      <c r="S864" s="103"/>
      <c r="T864" s="103"/>
      <c r="U864" s="103"/>
      <c r="V864" s="103"/>
      <c r="W864" s="103"/>
      <c r="X864" s="103"/>
      <c r="Y864" s="103"/>
      <c r="Z864" s="103"/>
      <c r="AA864" s="103"/>
      <c r="AB864" s="103"/>
      <c r="AC864" s="103"/>
      <c r="AD864" s="103"/>
      <c r="AE864" s="103"/>
      <c r="AF864" s="103"/>
    </row>
    <row r="865" spans="3:32">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row>
    <row r="866" spans="3:32">
      <c r="C866" s="103"/>
      <c r="D866" s="103"/>
      <c r="E866" s="103"/>
      <c r="F866" s="103"/>
      <c r="G866" s="103"/>
      <c r="H866" s="103"/>
      <c r="I866" s="103"/>
      <c r="J866" s="103"/>
      <c r="K866" s="103"/>
      <c r="L866" s="103"/>
      <c r="M866" s="103"/>
      <c r="N866" s="103"/>
      <c r="O866" s="103"/>
      <c r="P866" s="103"/>
      <c r="Q866" s="103"/>
      <c r="R866" s="103"/>
      <c r="S866" s="103"/>
      <c r="T866" s="103"/>
      <c r="U866" s="103"/>
      <c r="V866" s="103"/>
      <c r="W866" s="103"/>
      <c r="X866" s="103"/>
      <c r="Y866" s="103"/>
      <c r="Z866" s="103"/>
      <c r="AA866" s="103"/>
      <c r="AB866" s="103"/>
      <c r="AC866" s="103"/>
      <c r="AD866" s="103"/>
      <c r="AE866" s="103"/>
      <c r="AF866" s="103"/>
    </row>
    <row r="867" spans="3:32">
      <c r="C867" s="103"/>
      <c r="D867" s="103"/>
      <c r="E867" s="103"/>
      <c r="F867" s="103"/>
      <c r="G867" s="103"/>
      <c r="H867" s="103"/>
      <c r="I867" s="103"/>
      <c r="J867" s="103"/>
      <c r="K867" s="103"/>
      <c r="L867" s="103"/>
      <c r="M867" s="103"/>
      <c r="N867" s="103"/>
      <c r="O867" s="103"/>
      <c r="P867" s="103"/>
      <c r="Q867" s="103"/>
      <c r="R867" s="103"/>
      <c r="S867" s="103"/>
      <c r="T867" s="103"/>
      <c r="U867" s="103"/>
      <c r="V867" s="103"/>
      <c r="W867" s="103"/>
      <c r="X867" s="103"/>
      <c r="Y867" s="103"/>
      <c r="Z867" s="103"/>
      <c r="AA867" s="103"/>
      <c r="AB867" s="103"/>
      <c r="AC867" s="103"/>
      <c r="AD867" s="103"/>
      <c r="AE867" s="103"/>
      <c r="AF867" s="103"/>
    </row>
    <row r="868" spans="3:32">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row>
    <row r="869" spans="3:32">
      <c r="C869" s="103"/>
      <c r="D869" s="103"/>
      <c r="E869" s="103"/>
      <c r="F869" s="103"/>
      <c r="G869" s="103"/>
      <c r="H869" s="103"/>
      <c r="I869" s="103"/>
      <c r="J869" s="103"/>
      <c r="K869" s="103"/>
      <c r="L869" s="103"/>
      <c r="M869" s="103"/>
      <c r="N869" s="103"/>
      <c r="O869" s="103"/>
      <c r="P869" s="103"/>
      <c r="Q869" s="103"/>
      <c r="R869" s="103"/>
      <c r="S869" s="103"/>
      <c r="T869" s="103"/>
      <c r="U869" s="103"/>
      <c r="V869" s="103"/>
      <c r="W869" s="103"/>
      <c r="X869" s="103"/>
      <c r="Y869" s="103"/>
      <c r="Z869" s="103"/>
      <c r="AA869" s="103"/>
      <c r="AB869" s="103"/>
      <c r="AC869" s="103"/>
      <c r="AD869" s="103"/>
      <c r="AE869" s="103"/>
      <c r="AF869" s="103"/>
    </row>
    <row r="870" spans="3:32">
      <c r="C870" s="103"/>
      <c r="D870" s="103"/>
      <c r="E870" s="103"/>
      <c r="F870" s="103"/>
      <c r="G870" s="103"/>
      <c r="H870" s="103"/>
      <c r="I870" s="103"/>
      <c r="J870" s="103"/>
      <c r="K870" s="103"/>
      <c r="L870" s="103"/>
      <c r="M870" s="103"/>
      <c r="N870" s="103"/>
      <c r="O870" s="103"/>
      <c r="P870" s="103"/>
      <c r="Q870" s="103"/>
      <c r="R870" s="103"/>
      <c r="S870" s="103"/>
      <c r="T870" s="103"/>
      <c r="U870" s="103"/>
      <c r="V870" s="103"/>
      <c r="W870" s="103"/>
      <c r="X870" s="103"/>
      <c r="Y870" s="103"/>
      <c r="Z870" s="103"/>
      <c r="AA870" s="103"/>
      <c r="AB870" s="103"/>
      <c r="AC870" s="103"/>
      <c r="AD870" s="103"/>
      <c r="AE870" s="103"/>
      <c r="AF870" s="103"/>
    </row>
    <row r="871" spans="3:32">
      <c r="C871" s="103"/>
      <c r="D871" s="103"/>
      <c r="E871" s="103"/>
      <c r="F871" s="103"/>
      <c r="G871" s="103"/>
      <c r="H871" s="103"/>
      <c r="I871" s="103"/>
      <c r="J871" s="103"/>
      <c r="K871" s="103"/>
      <c r="L871" s="103"/>
      <c r="M871" s="103"/>
      <c r="N871" s="103"/>
      <c r="O871" s="103"/>
      <c r="P871" s="103"/>
      <c r="Q871" s="103"/>
      <c r="R871" s="103"/>
      <c r="S871" s="103"/>
      <c r="T871" s="103"/>
      <c r="U871" s="103"/>
      <c r="V871" s="103"/>
      <c r="W871" s="103"/>
      <c r="X871" s="103"/>
      <c r="Y871" s="103"/>
      <c r="Z871" s="103"/>
      <c r="AA871" s="103"/>
      <c r="AB871" s="103"/>
      <c r="AC871" s="103"/>
      <c r="AD871" s="103"/>
      <c r="AE871" s="103"/>
      <c r="AF871" s="103"/>
    </row>
    <row r="872" spans="3:32">
      <c r="C872" s="103"/>
      <c r="D872" s="103"/>
      <c r="E872" s="103"/>
      <c r="F872" s="103"/>
      <c r="G872" s="103"/>
      <c r="H872" s="103"/>
      <c r="I872" s="103"/>
      <c r="J872" s="103"/>
      <c r="K872" s="103"/>
      <c r="L872" s="103"/>
      <c r="M872" s="103"/>
      <c r="N872" s="103"/>
      <c r="O872" s="103"/>
      <c r="P872" s="103"/>
      <c r="Q872" s="103"/>
      <c r="R872" s="103"/>
      <c r="S872" s="103"/>
      <c r="T872" s="103"/>
      <c r="U872" s="103"/>
      <c r="V872" s="103"/>
      <c r="W872" s="103"/>
      <c r="X872" s="103"/>
      <c r="Y872" s="103"/>
      <c r="Z872" s="103"/>
      <c r="AA872" s="103"/>
      <c r="AB872" s="103"/>
      <c r="AC872" s="103"/>
      <c r="AD872" s="103"/>
      <c r="AE872" s="103"/>
      <c r="AF872" s="103"/>
    </row>
    <row r="873" spans="3:32">
      <c r="C873" s="103"/>
      <c r="D873" s="103"/>
      <c r="E873" s="103"/>
      <c r="F873" s="103"/>
      <c r="G873" s="103"/>
      <c r="H873" s="103"/>
      <c r="I873" s="103"/>
      <c r="J873" s="103"/>
      <c r="K873" s="103"/>
      <c r="L873" s="103"/>
      <c r="M873" s="103"/>
      <c r="N873" s="103"/>
      <c r="O873" s="103"/>
      <c r="P873" s="103"/>
      <c r="Q873" s="103"/>
      <c r="R873" s="103"/>
      <c r="S873" s="103"/>
      <c r="T873" s="103"/>
      <c r="U873" s="103"/>
      <c r="V873" s="103"/>
      <c r="W873" s="103"/>
      <c r="X873" s="103"/>
      <c r="Y873" s="103"/>
      <c r="Z873" s="103"/>
      <c r="AA873" s="103"/>
      <c r="AB873" s="103"/>
      <c r="AC873" s="103"/>
      <c r="AD873" s="103"/>
      <c r="AE873" s="103"/>
      <c r="AF873" s="103"/>
    </row>
    <row r="874" spans="3:32">
      <c r="C874" s="103"/>
      <c r="D874" s="103"/>
      <c r="E874" s="103"/>
      <c r="F874" s="103"/>
      <c r="G874" s="103"/>
      <c r="H874" s="103"/>
      <c r="I874" s="103"/>
      <c r="J874" s="103"/>
      <c r="K874" s="103"/>
      <c r="L874" s="103"/>
      <c r="M874" s="103"/>
      <c r="N874" s="103"/>
      <c r="O874" s="103"/>
      <c r="P874" s="103"/>
      <c r="Q874" s="103"/>
      <c r="R874" s="103"/>
      <c r="S874" s="103"/>
      <c r="T874" s="103"/>
      <c r="U874" s="103"/>
      <c r="V874" s="103"/>
      <c r="W874" s="103"/>
      <c r="X874" s="103"/>
      <c r="Y874" s="103"/>
      <c r="Z874" s="103"/>
      <c r="AA874" s="103"/>
      <c r="AB874" s="103"/>
      <c r="AC874" s="103"/>
      <c r="AD874" s="103"/>
      <c r="AE874" s="103"/>
      <c r="AF874" s="103"/>
    </row>
    <row r="875" spans="3:32">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3"/>
      <c r="AA875" s="103"/>
      <c r="AB875" s="103"/>
      <c r="AC875" s="103"/>
      <c r="AD875" s="103"/>
      <c r="AE875" s="103"/>
      <c r="AF875" s="103"/>
    </row>
    <row r="876" spans="3:32">
      <c r="C876" s="103"/>
      <c r="D876" s="103"/>
      <c r="E876" s="103"/>
      <c r="F876" s="103"/>
      <c r="G876" s="103"/>
      <c r="H876" s="103"/>
      <c r="I876" s="103"/>
      <c r="J876" s="103"/>
      <c r="K876" s="103"/>
      <c r="L876" s="103"/>
      <c r="M876" s="103"/>
      <c r="N876" s="103"/>
      <c r="O876" s="103"/>
      <c r="P876" s="103"/>
      <c r="Q876" s="103"/>
      <c r="R876" s="103"/>
      <c r="S876" s="103"/>
      <c r="T876" s="103"/>
      <c r="U876" s="103"/>
      <c r="V876" s="103"/>
      <c r="W876" s="103"/>
      <c r="X876" s="103"/>
      <c r="Y876" s="103"/>
      <c r="Z876" s="103"/>
      <c r="AA876" s="103"/>
      <c r="AB876" s="103"/>
      <c r="AC876" s="103"/>
      <c r="AD876" s="103"/>
      <c r="AE876" s="103"/>
      <c r="AF876" s="103"/>
    </row>
    <row r="877" spans="3:32">
      <c r="C877" s="103"/>
      <c r="D877" s="103"/>
      <c r="E877" s="103"/>
      <c r="F877" s="103"/>
      <c r="G877" s="103"/>
      <c r="H877" s="103"/>
      <c r="I877" s="103"/>
      <c r="J877" s="103"/>
      <c r="K877" s="103"/>
      <c r="L877" s="103"/>
      <c r="M877" s="103"/>
      <c r="N877" s="103"/>
      <c r="O877" s="103"/>
      <c r="P877" s="103"/>
      <c r="Q877" s="103"/>
      <c r="R877" s="103"/>
      <c r="S877" s="103"/>
      <c r="T877" s="103"/>
      <c r="U877" s="103"/>
      <c r="V877" s="103"/>
      <c r="W877" s="103"/>
      <c r="X877" s="103"/>
      <c r="Y877" s="103"/>
      <c r="Z877" s="103"/>
      <c r="AA877" s="103"/>
      <c r="AB877" s="103"/>
      <c r="AC877" s="103"/>
      <c r="AD877" s="103"/>
      <c r="AE877" s="103"/>
      <c r="AF877" s="103"/>
    </row>
    <row r="878" spans="3:32">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3"/>
      <c r="AA878" s="103"/>
      <c r="AB878" s="103"/>
      <c r="AC878" s="103"/>
      <c r="AD878" s="103"/>
      <c r="AE878" s="103"/>
      <c r="AF878" s="103"/>
    </row>
    <row r="879" spans="3:32">
      <c r="C879" s="103"/>
      <c r="D879" s="103"/>
      <c r="E879" s="103"/>
      <c r="F879" s="103"/>
      <c r="G879" s="103"/>
      <c r="H879" s="103"/>
      <c r="I879" s="103"/>
      <c r="J879" s="103"/>
      <c r="K879" s="103"/>
      <c r="L879" s="103"/>
      <c r="M879" s="103"/>
      <c r="N879" s="103"/>
      <c r="O879" s="103"/>
      <c r="P879" s="103"/>
      <c r="Q879" s="103"/>
      <c r="R879" s="103"/>
      <c r="S879" s="103"/>
      <c r="T879" s="103"/>
      <c r="U879" s="103"/>
      <c r="V879" s="103"/>
      <c r="W879" s="103"/>
      <c r="X879" s="103"/>
      <c r="Y879" s="103"/>
      <c r="Z879" s="103"/>
      <c r="AA879" s="103"/>
      <c r="AB879" s="103"/>
      <c r="AC879" s="103"/>
      <c r="AD879" s="103"/>
      <c r="AE879" s="103"/>
      <c r="AF879" s="103"/>
    </row>
    <row r="880" spans="3:32">
      <c r="C880" s="103"/>
      <c r="D880" s="103"/>
      <c r="E880" s="103"/>
      <c r="F880" s="103"/>
      <c r="G880" s="103"/>
      <c r="H880" s="103"/>
      <c r="I880" s="103"/>
      <c r="J880" s="103"/>
      <c r="K880" s="103"/>
      <c r="L880" s="103"/>
      <c r="M880" s="103"/>
      <c r="N880" s="103"/>
      <c r="O880" s="103"/>
      <c r="P880" s="103"/>
      <c r="Q880" s="103"/>
      <c r="R880" s="103"/>
      <c r="S880" s="103"/>
      <c r="T880" s="103"/>
      <c r="U880" s="103"/>
      <c r="V880" s="103"/>
      <c r="W880" s="103"/>
      <c r="X880" s="103"/>
      <c r="Y880" s="103"/>
      <c r="Z880" s="103"/>
      <c r="AA880" s="103"/>
      <c r="AB880" s="103"/>
      <c r="AC880" s="103"/>
      <c r="AD880" s="103"/>
      <c r="AE880" s="103"/>
      <c r="AF880" s="103"/>
    </row>
    <row r="881" spans="3:32">
      <c r="C881" s="103"/>
      <c r="D881" s="103"/>
      <c r="E881" s="103"/>
      <c r="F881" s="103"/>
      <c r="G881" s="103"/>
      <c r="H881" s="103"/>
      <c r="I881" s="103"/>
      <c r="J881" s="103"/>
      <c r="K881" s="103"/>
      <c r="L881" s="103"/>
      <c r="M881" s="103"/>
      <c r="N881" s="103"/>
      <c r="O881" s="103"/>
      <c r="P881" s="103"/>
      <c r="Q881" s="103"/>
      <c r="R881" s="103"/>
      <c r="S881" s="103"/>
      <c r="T881" s="103"/>
      <c r="U881" s="103"/>
      <c r="V881" s="103"/>
      <c r="W881" s="103"/>
      <c r="X881" s="103"/>
      <c r="Y881" s="103"/>
      <c r="Z881" s="103"/>
      <c r="AA881" s="103"/>
      <c r="AB881" s="103"/>
      <c r="AC881" s="103"/>
      <c r="AD881" s="103"/>
      <c r="AE881" s="103"/>
      <c r="AF881" s="103"/>
    </row>
    <row r="882" spans="3:32">
      <c r="C882" s="103"/>
      <c r="D882" s="103"/>
      <c r="E882" s="103"/>
      <c r="F882" s="103"/>
      <c r="G882" s="103"/>
      <c r="H882" s="103"/>
      <c r="I882" s="103"/>
      <c r="J882" s="103"/>
      <c r="K882" s="103"/>
      <c r="L882" s="103"/>
      <c r="M882" s="103"/>
      <c r="N882" s="103"/>
      <c r="O882" s="103"/>
      <c r="P882" s="103"/>
      <c r="Q882" s="103"/>
      <c r="R882" s="103"/>
      <c r="S882" s="103"/>
      <c r="T882" s="103"/>
      <c r="U882" s="103"/>
      <c r="V882" s="103"/>
      <c r="W882" s="103"/>
      <c r="X882" s="103"/>
      <c r="Y882" s="103"/>
      <c r="Z882" s="103"/>
      <c r="AA882" s="103"/>
      <c r="AB882" s="103"/>
      <c r="AC882" s="103"/>
      <c r="AD882" s="103"/>
      <c r="AE882" s="103"/>
      <c r="AF882" s="103"/>
    </row>
    <row r="883" spans="3:32">
      <c r="C883" s="103"/>
      <c r="D883" s="103"/>
      <c r="E883" s="103"/>
      <c r="F883" s="103"/>
      <c r="G883" s="103"/>
      <c r="H883" s="103"/>
      <c r="I883" s="103"/>
      <c r="J883" s="103"/>
      <c r="K883" s="103"/>
      <c r="L883" s="103"/>
      <c r="M883" s="103"/>
      <c r="N883" s="103"/>
      <c r="O883" s="103"/>
      <c r="P883" s="103"/>
      <c r="Q883" s="103"/>
      <c r="R883" s="103"/>
      <c r="S883" s="103"/>
      <c r="T883" s="103"/>
      <c r="U883" s="103"/>
      <c r="V883" s="103"/>
      <c r="W883" s="103"/>
      <c r="X883" s="103"/>
      <c r="Y883" s="103"/>
      <c r="Z883" s="103"/>
      <c r="AA883" s="103"/>
      <c r="AB883" s="103"/>
      <c r="AC883" s="103"/>
      <c r="AD883" s="103"/>
      <c r="AE883" s="103"/>
      <c r="AF883" s="103"/>
    </row>
    <row r="884" spans="3:32">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row>
    <row r="885" spans="3:32">
      <c r="C885" s="103"/>
      <c r="D885" s="103"/>
      <c r="E885" s="103"/>
      <c r="F885" s="103"/>
      <c r="G885" s="103"/>
      <c r="H885" s="103"/>
      <c r="I885" s="103"/>
      <c r="J885" s="103"/>
      <c r="K885" s="103"/>
      <c r="L885" s="103"/>
      <c r="M885" s="103"/>
      <c r="N885" s="103"/>
      <c r="O885" s="103"/>
      <c r="P885" s="103"/>
      <c r="Q885" s="103"/>
      <c r="R885" s="103"/>
      <c r="S885" s="103"/>
      <c r="T885" s="103"/>
      <c r="U885" s="103"/>
      <c r="V885" s="103"/>
      <c r="W885" s="103"/>
      <c r="X885" s="103"/>
      <c r="Y885" s="103"/>
      <c r="Z885" s="103"/>
      <c r="AA885" s="103"/>
      <c r="AB885" s="103"/>
      <c r="AC885" s="103"/>
      <c r="AD885" s="103"/>
      <c r="AE885" s="103"/>
      <c r="AF885" s="103"/>
    </row>
    <row r="886" spans="3:32">
      <c r="C886" s="103"/>
      <c r="D886" s="103"/>
      <c r="E886" s="103"/>
      <c r="F886" s="103"/>
      <c r="G886" s="103"/>
      <c r="H886" s="103"/>
      <c r="I886" s="103"/>
      <c r="J886" s="103"/>
      <c r="K886" s="103"/>
      <c r="L886" s="103"/>
      <c r="M886" s="103"/>
      <c r="N886" s="103"/>
      <c r="O886" s="103"/>
      <c r="P886" s="103"/>
      <c r="Q886" s="103"/>
      <c r="R886" s="103"/>
      <c r="S886" s="103"/>
      <c r="T886" s="103"/>
      <c r="U886" s="103"/>
      <c r="V886" s="103"/>
      <c r="W886" s="103"/>
      <c r="X886" s="103"/>
      <c r="Y886" s="103"/>
      <c r="Z886" s="103"/>
      <c r="AA886" s="103"/>
      <c r="AB886" s="103"/>
      <c r="AC886" s="103"/>
      <c r="AD886" s="103"/>
      <c r="AE886" s="103"/>
      <c r="AF886" s="103"/>
    </row>
    <row r="887" spans="3:32">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row>
    <row r="888" spans="3:32">
      <c r="C888" s="103"/>
      <c r="D888" s="103"/>
      <c r="E888" s="103"/>
      <c r="F888" s="103"/>
      <c r="G888" s="103"/>
      <c r="H888" s="103"/>
      <c r="I888" s="103"/>
      <c r="J888" s="103"/>
      <c r="K888" s="103"/>
      <c r="L888" s="103"/>
      <c r="M888" s="103"/>
      <c r="N888" s="103"/>
      <c r="O888" s="103"/>
      <c r="P888" s="103"/>
      <c r="Q888" s="103"/>
      <c r="R888" s="103"/>
      <c r="S888" s="103"/>
      <c r="T888" s="103"/>
      <c r="U888" s="103"/>
      <c r="V888" s="103"/>
      <c r="W888" s="103"/>
      <c r="X888" s="103"/>
      <c r="Y888" s="103"/>
      <c r="Z888" s="103"/>
      <c r="AA888" s="103"/>
      <c r="AB888" s="103"/>
      <c r="AC888" s="103"/>
      <c r="AD888" s="103"/>
      <c r="AE888" s="103"/>
      <c r="AF888" s="103"/>
    </row>
    <row r="889" spans="3:32">
      <c r="C889" s="103"/>
      <c r="D889" s="103"/>
      <c r="E889" s="103"/>
      <c r="F889" s="103"/>
      <c r="G889" s="103"/>
      <c r="H889" s="103"/>
      <c r="I889" s="103"/>
      <c r="J889" s="103"/>
      <c r="K889" s="103"/>
      <c r="L889" s="103"/>
      <c r="M889" s="103"/>
      <c r="N889" s="103"/>
      <c r="O889" s="103"/>
      <c r="P889" s="103"/>
      <c r="Q889" s="103"/>
      <c r="R889" s="103"/>
      <c r="S889" s="103"/>
      <c r="T889" s="103"/>
      <c r="U889" s="103"/>
      <c r="V889" s="103"/>
      <c r="W889" s="103"/>
      <c r="X889" s="103"/>
      <c r="Y889" s="103"/>
      <c r="Z889" s="103"/>
      <c r="AA889" s="103"/>
      <c r="AB889" s="103"/>
      <c r="AC889" s="103"/>
      <c r="AD889" s="103"/>
      <c r="AE889" s="103"/>
      <c r="AF889" s="103"/>
    </row>
    <row r="890" spans="3:32">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row>
    <row r="891" spans="3:32">
      <c r="C891" s="103"/>
      <c r="D891" s="103"/>
      <c r="E891" s="103"/>
      <c r="F891" s="103"/>
      <c r="G891" s="103"/>
      <c r="H891" s="103"/>
      <c r="I891" s="103"/>
      <c r="J891" s="103"/>
      <c r="K891" s="103"/>
      <c r="L891" s="103"/>
      <c r="M891" s="103"/>
      <c r="N891" s="103"/>
      <c r="O891" s="103"/>
      <c r="P891" s="103"/>
      <c r="Q891" s="103"/>
      <c r="R891" s="103"/>
      <c r="S891" s="103"/>
      <c r="T891" s="103"/>
      <c r="U891" s="103"/>
      <c r="V891" s="103"/>
      <c r="W891" s="103"/>
      <c r="X891" s="103"/>
      <c r="Y891" s="103"/>
      <c r="Z891" s="103"/>
      <c r="AA891" s="103"/>
      <c r="AB891" s="103"/>
      <c r="AC891" s="103"/>
      <c r="AD891" s="103"/>
      <c r="AE891" s="103"/>
      <c r="AF891" s="103"/>
    </row>
    <row r="892" spans="3:32">
      <c r="C892" s="103"/>
      <c r="D892" s="103"/>
      <c r="E892" s="103"/>
      <c r="F892" s="103"/>
      <c r="G892" s="103"/>
      <c r="H892" s="103"/>
      <c r="I892" s="103"/>
      <c r="J892" s="103"/>
      <c r="K892" s="103"/>
      <c r="L892" s="103"/>
      <c r="M892" s="103"/>
      <c r="N892" s="103"/>
      <c r="O892" s="103"/>
      <c r="P892" s="103"/>
      <c r="Q892" s="103"/>
      <c r="R892" s="103"/>
      <c r="S892" s="103"/>
      <c r="T892" s="103"/>
      <c r="U892" s="103"/>
      <c r="V892" s="103"/>
      <c r="W892" s="103"/>
      <c r="X892" s="103"/>
      <c r="Y892" s="103"/>
      <c r="Z892" s="103"/>
      <c r="AA892" s="103"/>
      <c r="AB892" s="103"/>
      <c r="AC892" s="103"/>
      <c r="AD892" s="103"/>
      <c r="AE892" s="103"/>
      <c r="AF892" s="103"/>
    </row>
    <row r="893" spans="3:32">
      <c r="C893" s="103"/>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row>
    <row r="894" spans="3:32">
      <c r="C894" s="103"/>
      <c r="D894" s="103"/>
      <c r="E894" s="103"/>
      <c r="F894" s="103"/>
      <c r="G894" s="103"/>
      <c r="H894" s="103"/>
      <c r="I894" s="103"/>
      <c r="J894" s="103"/>
      <c r="K894" s="103"/>
      <c r="L894" s="103"/>
      <c r="M894" s="103"/>
      <c r="N894" s="103"/>
      <c r="O894" s="103"/>
      <c r="P894" s="103"/>
      <c r="Q894" s="103"/>
      <c r="R894" s="103"/>
      <c r="S894" s="103"/>
      <c r="T894" s="103"/>
      <c r="U894" s="103"/>
      <c r="V894" s="103"/>
      <c r="W894" s="103"/>
      <c r="X894" s="103"/>
      <c r="Y894" s="103"/>
      <c r="Z894" s="103"/>
      <c r="AA894" s="103"/>
      <c r="AB894" s="103"/>
      <c r="AC894" s="103"/>
      <c r="AD894" s="103"/>
      <c r="AE894" s="103"/>
      <c r="AF894" s="103"/>
    </row>
    <row r="895" spans="3:32">
      <c r="C895" s="103"/>
      <c r="D895" s="103"/>
      <c r="E895" s="103"/>
      <c r="F895" s="103"/>
      <c r="G895" s="103"/>
      <c r="H895" s="103"/>
      <c r="I895" s="103"/>
      <c r="J895" s="103"/>
      <c r="K895" s="103"/>
      <c r="L895" s="103"/>
      <c r="M895" s="103"/>
      <c r="N895" s="103"/>
      <c r="O895" s="103"/>
      <c r="P895" s="103"/>
      <c r="Q895" s="103"/>
      <c r="R895" s="103"/>
      <c r="S895" s="103"/>
      <c r="T895" s="103"/>
      <c r="U895" s="103"/>
      <c r="V895" s="103"/>
      <c r="W895" s="103"/>
      <c r="X895" s="103"/>
      <c r="Y895" s="103"/>
      <c r="Z895" s="103"/>
      <c r="AA895" s="103"/>
      <c r="AB895" s="103"/>
      <c r="AC895" s="103"/>
      <c r="AD895" s="103"/>
      <c r="AE895" s="103"/>
      <c r="AF895" s="103"/>
    </row>
    <row r="896" spans="3:32">
      <c r="C896" s="103"/>
      <c r="D896" s="103"/>
      <c r="E896" s="103"/>
      <c r="F896" s="103"/>
      <c r="G896" s="103"/>
      <c r="H896" s="103"/>
      <c r="I896" s="103"/>
      <c r="J896" s="103"/>
      <c r="K896" s="103"/>
      <c r="L896" s="103"/>
      <c r="M896" s="103"/>
      <c r="N896" s="103"/>
      <c r="O896" s="103"/>
      <c r="P896" s="103"/>
      <c r="Q896" s="103"/>
      <c r="R896" s="103"/>
      <c r="S896" s="103"/>
      <c r="T896" s="103"/>
      <c r="U896" s="103"/>
      <c r="V896" s="103"/>
      <c r="W896" s="103"/>
      <c r="X896" s="103"/>
      <c r="Y896" s="103"/>
      <c r="Z896" s="103"/>
      <c r="AA896" s="103"/>
      <c r="AB896" s="103"/>
      <c r="AC896" s="103"/>
      <c r="AD896" s="103"/>
      <c r="AE896" s="103"/>
      <c r="AF896" s="103"/>
    </row>
    <row r="897" spans="3:32">
      <c r="C897" s="103"/>
      <c r="D897" s="103"/>
      <c r="E897" s="103"/>
      <c r="F897" s="103"/>
      <c r="G897" s="103"/>
      <c r="H897" s="103"/>
      <c r="I897" s="103"/>
      <c r="J897" s="103"/>
      <c r="K897" s="103"/>
      <c r="L897" s="103"/>
      <c r="M897" s="103"/>
      <c r="N897" s="103"/>
      <c r="O897" s="103"/>
      <c r="P897" s="103"/>
      <c r="Q897" s="103"/>
      <c r="R897" s="103"/>
      <c r="S897" s="103"/>
      <c r="T897" s="103"/>
      <c r="U897" s="103"/>
      <c r="V897" s="103"/>
      <c r="W897" s="103"/>
      <c r="X897" s="103"/>
      <c r="Y897" s="103"/>
      <c r="Z897" s="103"/>
      <c r="AA897" s="103"/>
      <c r="AB897" s="103"/>
      <c r="AC897" s="103"/>
      <c r="AD897" s="103"/>
      <c r="AE897" s="103"/>
      <c r="AF897" s="103"/>
    </row>
    <row r="898" spans="3:32">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row>
    <row r="899" spans="3:32">
      <c r="C899" s="103"/>
      <c r="D899" s="103"/>
      <c r="E899" s="103"/>
      <c r="F899" s="103"/>
      <c r="G899" s="103"/>
      <c r="H899" s="103"/>
      <c r="I899" s="103"/>
      <c r="J899" s="103"/>
      <c r="K899" s="103"/>
      <c r="L899" s="103"/>
      <c r="M899" s="103"/>
      <c r="N899" s="103"/>
      <c r="O899" s="103"/>
      <c r="P899" s="103"/>
      <c r="Q899" s="103"/>
      <c r="R899" s="103"/>
      <c r="S899" s="103"/>
      <c r="T899" s="103"/>
      <c r="U899" s="103"/>
      <c r="V899" s="103"/>
      <c r="W899" s="103"/>
      <c r="X899" s="103"/>
      <c r="Y899" s="103"/>
      <c r="Z899" s="103"/>
      <c r="AA899" s="103"/>
      <c r="AB899" s="103"/>
      <c r="AC899" s="103"/>
      <c r="AD899" s="103"/>
      <c r="AE899" s="103"/>
      <c r="AF899" s="103"/>
    </row>
    <row r="900" spans="3:32">
      <c r="C900" s="103"/>
      <c r="D900" s="103"/>
      <c r="E900" s="103"/>
      <c r="F900" s="103"/>
      <c r="G900" s="103"/>
      <c r="H900" s="103"/>
      <c r="I900" s="103"/>
      <c r="J900" s="103"/>
      <c r="K900" s="103"/>
      <c r="L900" s="103"/>
      <c r="M900" s="103"/>
      <c r="N900" s="103"/>
      <c r="O900" s="103"/>
      <c r="P900" s="103"/>
      <c r="Q900" s="103"/>
      <c r="R900" s="103"/>
      <c r="S900" s="103"/>
      <c r="T900" s="103"/>
      <c r="U900" s="103"/>
      <c r="V900" s="103"/>
      <c r="W900" s="103"/>
      <c r="X900" s="103"/>
      <c r="Y900" s="103"/>
      <c r="Z900" s="103"/>
      <c r="AA900" s="103"/>
      <c r="AB900" s="103"/>
      <c r="AC900" s="103"/>
      <c r="AD900" s="103"/>
      <c r="AE900" s="103"/>
      <c r="AF900" s="103"/>
    </row>
    <row r="901" spans="3:32">
      <c r="C901" s="103"/>
      <c r="D901" s="103"/>
      <c r="E901" s="103"/>
      <c r="F901" s="103"/>
      <c r="G901" s="103"/>
      <c r="H901" s="103"/>
      <c r="I901" s="103"/>
      <c r="J901" s="103"/>
      <c r="K901" s="103"/>
      <c r="L901" s="103"/>
      <c r="M901" s="103"/>
      <c r="N901" s="103"/>
      <c r="O901" s="103"/>
      <c r="P901" s="103"/>
      <c r="Q901" s="103"/>
      <c r="R901" s="103"/>
      <c r="S901" s="103"/>
      <c r="T901" s="103"/>
      <c r="U901" s="103"/>
      <c r="V901" s="103"/>
      <c r="W901" s="103"/>
      <c r="X901" s="103"/>
      <c r="Y901" s="103"/>
      <c r="Z901" s="103"/>
      <c r="AA901" s="103"/>
      <c r="AB901" s="103"/>
      <c r="AC901" s="103"/>
      <c r="AD901" s="103"/>
      <c r="AE901" s="103"/>
      <c r="AF901" s="103"/>
    </row>
    <row r="902" spans="3:32">
      <c r="C902" s="103"/>
      <c r="D902" s="103"/>
      <c r="E902" s="103"/>
      <c r="F902" s="103"/>
      <c r="G902" s="103"/>
      <c r="H902" s="103"/>
      <c r="I902" s="103"/>
      <c r="J902" s="103"/>
      <c r="K902" s="103"/>
      <c r="L902" s="103"/>
      <c r="M902" s="103"/>
      <c r="N902" s="103"/>
      <c r="O902" s="103"/>
      <c r="P902" s="103"/>
      <c r="Q902" s="103"/>
      <c r="R902" s="103"/>
      <c r="S902" s="103"/>
      <c r="T902" s="103"/>
      <c r="U902" s="103"/>
      <c r="V902" s="103"/>
      <c r="W902" s="103"/>
      <c r="X902" s="103"/>
      <c r="Y902" s="103"/>
      <c r="Z902" s="103"/>
      <c r="AA902" s="103"/>
      <c r="AB902" s="103"/>
      <c r="AC902" s="103"/>
      <c r="AD902" s="103"/>
      <c r="AE902" s="103"/>
      <c r="AF902" s="103"/>
    </row>
    <row r="903" spans="3:32">
      <c r="C903" s="103"/>
      <c r="D903" s="103"/>
      <c r="E903" s="103"/>
      <c r="F903" s="103"/>
      <c r="G903" s="103"/>
      <c r="H903" s="103"/>
      <c r="I903" s="103"/>
      <c r="J903" s="103"/>
      <c r="K903" s="103"/>
      <c r="L903" s="103"/>
      <c r="M903" s="103"/>
      <c r="N903" s="103"/>
      <c r="O903" s="103"/>
      <c r="P903" s="103"/>
      <c r="Q903" s="103"/>
      <c r="R903" s="103"/>
      <c r="S903" s="103"/>
      <c r="T903" s="103"/>
      <c r="U903" s="103"/>
      <c r="V903" s="103"/>
      <c r="W903" s="103"/>
      <c r="X903" s="103"/>
      <c r="Y903" s="103"/>
      <c r="Z903" s="103"/>
      <c r="AA903" s="103"/>
      <c r="AB903" s="103"/>
      <c r="AC903" s="103"/>
      <c r="AD903" s="103"/>
      <c r="AE903" s="103"/>
      <c r="AF903" s="103"/>
    </row>
    <row r="904" spans="3:32">
      <c r="C904" s="103"/>
      <c r="D904" s="103"/>
      <c r="E904" s="103"/>
      <c r="F904" s="103"/>
      <c r="G904" s="103"/>
      <c r="H904" s="103"/>
      <c r="I904" s="103"/>
      <c r="J904" s="103"/>
      <c r="K904" s="103"/>
      <c r="L904" s="103"/>
      <c r="M904" s="103"/>
      <c r="N904" s="103"/>
      <c r="O904" s="103"/>
      <c r="P904" s="103"/>
      <c r="Q904" s="103"/>
      <c r="R904" s="103"/>
      <c r="S904" s="103"/>
      <c r="T904" s="103"/>
      <c r="U904" s="103"/>
      <c r="V904" s="103"/>
      <c r="W904" s="103"/>
      <c r="X904" s="103"/>
      <c r="Y904" s="103"/>
      <c r="Z904" s="103"/>
      <c r="AA904" s="103"/>
      <c r="AB904" s="103"/>
      <c r="AC904" s="103"/>
      <c r="AD904" s="103"/>
      <c r="AE904" s="103"/>
      <c r="AF904" s="103"/>
    </row>
    <row r="905" spans="3:32">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3"/>
      <c r="AF905" s="103"/>
    </row>
    <row r="906" spans="3:32">
      <c r="C906" s="103"/>
      <c r="D906" s="103"/>
      <c r="E906" s="103"/>
      <c r="F906" s="103"/>
      <c r="G906" s="103"/>
      <c r="H906" s="103"/>
      <c r="I906" s="103"/>
      <c r="J906" s="103"/>
      <c r="K906" s="103"/>
      <c r="L906" s="103"/>
      <c r="M906" s="103"/>
      <c r="N906" s="103"/>
      <c r="O906" s="103"/>
      <c r="P906" s="103"/>
      <c r="Q906" s="103"/>
      <c r="R906" s="103"/>
      <c r="S906" s="103"/>
      <c r="T906" s="103"/>
      <c r="U906" s="103"/>
      <c r="V906" s="103"/>
      <c r="W906" s="103"/>
      <c r="X906" s="103"/>
      <c r="Y906" s="103"/>
      <c r="Z906" s="103"/>
      <c r="AA906" s="103"/>
      <c r="AB906" s="103"/>
      <c r="AC906" s="103"/>
      <c r="AD906" s="103"/>
      <c r="AE906" s="103"/>
      <c r="AF906" s="103"/>
    </row>
    <row r="907" spans="3:32">
      <c r="C907" s="103"/>
      <c r="D907" s="103"/>
      <c r="E907" s="103"/>
      <c r="F907" s="103"/>
      <c r="G907" s="103"/>
      <c r="H907" s="103"/>
      <c r="I907" s="103"/>
      <c r="J907" s="103"/>
      <c r="K907" s="103"/>
      <c r="L907" s="103"/>
      <c r="M907" s="103"/>
      <c r="N907" s="103"/>
      <c r="O907" s="103"/>
      <c r="P907" s="103"/>
      <c r="Q907" s="103"/>
      <c r="R907" s="103"/>
      <c r="S907" s="103"/>
      <c r="T907" s="103"/>
      <c r="U907" s="103"/>
      <c r="V907" s="103"/>
      <c r="W907" s="103"/>
      <c r="X907" s="103"/>
      <c r="Y907" s="103"/>
      <c r="Z907" s="103"/>
      <c r="AA907" s="103"/>
      <c r="AB907" s="103"/>
      <c r="AC907" s="103"/>
      <c r="AD907" s="103"/>
      <c r="AE907" s="103"/>
      <c r="AF907" s="103"/>
    </row>
    <row r="908" spans="3:32">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row>
    <row r="909" spans="3:32">
      <c r="C909" s="103"/>
      <c r="D909" s="103"/>
      <c r="E909" s="103"/>
      <c r="F909" s="103"/>
      <c r="G909" s="103"/>
      <c r="H909" s="103"/>
      <c r="I909" s="103"/>
      <c r="J909" s="103"/>
      <c r="K909" s="103"/>
      <c r="L909" s="103"/>
      <c r="M909" s="103"/>
      <c r="N909" s="103"/>
      <c r="O909" s="103"/>
      <c r="P909" s="103"/>
      <c r="Q909" s="103"/>
      <c r="R909" s="103"/>
      <c r="S909" s="103"/>
      <c r="T909" s="103"/>
      <c r="U909" s="103"/>
      <c r="V909" s="103"/>
      <c r="W909" s="103"/>
      <c r="X909" s="103"/>
      <c r="Y909" s="103"/>
      <c r="Z909" s="103"/>
      <c r="AA909" s="103"/>
      <c r="AB909" s="103"/>
      <c r="AC909" s="103"/>
      <c r="AD909" s="103"/>
      <c r="AE909" s="103"/>
      <c r="AF909" s="103"/>
    </row>
    <row r="910" spans="3:32">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3"/>
      <c r="AA910" s="103"/>
      <c r="AB910" s="103"/>
      <c r="AC910" s="103"/>
      <c r="AD910" s="103"/>
      <c r="AE910" s="103"/>
      <c r="AF910" s="103"/>
    </row>
    <row r="911" spans="3:32">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row>
    <row r="912" spans="3:32">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3"/>
      <c r="AA912" s="103"/>
      <c r="AB912" s="103"/>
      <c r="AC912" s="103"/>
      <c r="AD912" s="103"/>
      <c r="AE912" s="103"/>
      <c r="AF912" s="103"/>
    </row>
    <row r="913" spans="3:32">
      <c r="C913" s="103"/>
      <c r="D913" s="103"/>
      <c r="E913" s="103"/>
      <c r="F913" s="103"/>
      <c r="G913" s="103"/>
      <c r="H913" s="103"/>
      <c r="I913" s="103"/>
      <c r="J913" s="103"/>
      <c r="K913" s="103"/>
      <c r="L913" s="103"/>
      <c r="M913" s="103"/>
      <c r="N913" s="103"/>
      <c r="O913" s="103"/>
      <c r="P913" s="103"/>
      <c r="Q913" s="103"/>
      <c r="R913" s="103"/>
      <c r="S913" s="103"/>
      <c r="T913" s="103"/>
      <c r="U913" s="103"/>
      <c r="V913" s="103"/>
      <c r="W913" s="103"/>
      <c r="X913" s="103"/>
      <c r="Y913" s="103"/>
      <c r="Z913" s="103"/>
      <c r="AA913" s="103"/>
      <c r="AB913" s="103"/>
      <c r="AC913" s="103"/>
      <c r="AD913" s="103"/>
      <c r="AE913" s="103"/>
      <c r="AF913" s="103"/>
    </row>
    <row r="914" spans="3:32">
      <c r="C914" s="103"/>
      <c r="D914" s="103"/>
      <c r="E914" s="103"/>
      <c r="F914" s="103"/>
      <c r="G914" s="103"/>
      <c r="H914" s="103"/>
      <c r="I914" s="103"/>
      <c r="J914" s="103"/>
      <c r="K914" s="103"/>
      <c r="L914" s="103"/>
      <c r="M914" s="103"/>
      <c r="N914" s="103"/>
      <c r="O914" s="103"/>
      <c r="P914" s="103"/>
      <c r="Q914" s="103"/>
      <c r="R914" s="103"/>
      <c r="S914" s="103"/>
      <c r="T914" s="103"/>
      <c r="U914" s="103"/>
      <c r="V914" s="103"/>
      <c r="W914" s="103"/>
      <c r="X914" s="103"/>
      <c r="Y914" s="103"/>
      <c r="Z914" s="103"/>
      <c r="AA914" s="103"/>
      <c r="AB914" s="103"/>
      <c r="AC914" s="103"/>
      <c r="AD914" s="103"/>
      <c r="AE914" s="103"/>
      <c r="AF914" s="103"/>
    </row>
    <row r="915" spans="3:32">
      <c r="C915" s="103"/>
      <c r="D915" s="103"/>
      <c r="E915" s="103"/>
      <c r="F915" s="103"/>
      <c r="G915" s="103"/>
      <c r="H915" s="103"/>
      <c r="I915" s="103"/>
      <c r="J915" s="103"/>
      <c r="K915" s="103"/>
      <c r="L915" s="103"/>
      <c r="M915" s="103"/>
      <c r="N915" s="103"/>
      <c r="O915" s="103"/>
      <c r="P915" s="103"/>
      <c r="Q915" s="103"/>
      <c r="R915" s="103"/>
      <c r="S915" s="103"/>
      <c r="T915" s="103"/>
      <c r="U915" s="103"/>
      <c r="V915" s="103"/>
      <c r="W915" s="103"/>
      <c r="X915" s="103"/>
      <c r="Y915" s="103"/>
      <c r="Z915" s="103"/>
      <c r="AA915" s="103"/>
      <c r="AB915" s="103"/>
      <c r="AC915" s="103"/>
      <c r="AD915" s="103"/>
      <c r="AE915" s="103"/>
      <c r="AF915" s="103"/>
    </row>
    <row r="916" spans="3:32">
      <c r="C916" s="103"/>
      <c r="D916" s="103"/>
      <c r="E916" s="103"/>
      <c r="F916" s="103"/>
      <c r="G916" s="103"/>
      <c r="H916" s="103"/>
      <c r="I916" s="103"/>
      <c r="J916" s="103"/>
      <c r="K916" s="103"/>
      <c r="L916" s="103"/>
      <c r="M916" s="103"/>
      <c r="N916" s="103"/>
      <c r="O916" s="103"/>
      <c r="P916" s="103"/>
      <c r="Q916" s="103"/>
      <c r="R916" s="103"/>
      <c r="S916" s="103"/>
      <c r="T916" s="103"/>
      <c r="U916" s="103"/>
      <c r="V916" s="103"/>
      <c r="W916" s="103"/>
      <c r="X916" s="103"/>
      <c r="Y916" s="103"/>
      <c r="Z916" s="103"/>
      <c r="AA916" s="103"/>
      <c r="AB916" s="103"/>
      <c r="AC916" s="103"/>
      <c r="AD916" s="103"/>
      <c r="AE916" s="103"/>
      <c r="AF916" s="103"/>
    </row>
    <row r="917" spans="3:32">
      <c r="C917" s="103"/>
      <c r="D917" s="103"/>
      <c r="E917" s="103"/>
      <c r="F917" s="103"/>
      <c r="G917" s="103"/>
      <c r="H917" s="103"/>
      <c r="I917" s="103"/>
      <c r="J917" s="103"/>
      <c r="K917" s="103"/>
      <c r="L917" s="103"/>
      <c r="M917" s="103"/>
      <c r="N917" s="103"/>
      <c r="O917" s="103"/>
      <c r="P917" s="103"/>
      <c r="Q917" s="103"/>
      <c r="R917" s="103"/>
      <c r="S917" s="103"/>
      <c r="T917" s="103"/>
      <c r="U917" s="103"/>
      <c r="V917" s="103"/>
      <c r="W917" s="103"/>
      <c r="X917" s="103"/>
      <c r="Y917" s="103"/>
      <c r="Z917" s="103"/>
      <c r="AA917" s="103"/>
      <c r="AB917" s="103"/>
      <c r="AC917" s="103"/>
      <c r="AD917" s="103"/>
      <c r="AE917" s="103"/>
      <c r="AF917" s="103"/>
    </row>
    <row r="918" spans="3:32">
      <c r="C918" s="103"/>
      <c r="D918" s="103"/>
      <c r="E918" s="103"/>
      <c r="F918" s="103"/>
      <c r="G918" s="103"/>
      <c r="H918" s="103"/>
      <c r="I918" s="103"/>
      <c r="J918" s="103"/>
      <c r="K918" s="103"/>
      <c r="L918" s="103"/>
      <c r="M918" s="103"/>
      <c r="N918" s="103"/>
      <c r="O918" s="103"/>
      <c r="P918" s="103"/>
      <c r="Q918" s="103"/>
      <c r="R918" s="103"/>
      <c r="S918" s="103"/>
      <c r="T918" s="103"/>
      <c r="U918" s="103"/>
      <c r="V918" s="103"/>
      <c r="W918" s="103"/>
      <c r="X918" s="103"/>
      <c r="Y918" s="103"/>
      <c r="Z918" s="103"/>
      <c r="AA918" s="103"/>
      <c r="AB918" s="103"/>
      <c r="AC918" s="103"/>
      <c r="AD918" s="103"/>
      <c r="AE918" s="103"/>
      <c r="AF918" s="103"/>
    </row>
    <row r="919" spans="3:32">
      <c r="C919" s="103"/>
      <c r="D919" s="103"/>
      <c r="E919" s="103"/>
      <c r="F919" s="103"/>
      <c r="G919" s="103"/>
      <c r="H919" s="103"/>
      <c r="I919" s="103"/>
      <c r="J919" s="103"/>
      <c r="K919" s="103"/>
      <c r="L919" s="103"/>
      <c r="M919" s="103"/>
      <c r="N919" s="103"/>
      <c r="O919" s="103"/>
      <c r="P919" s="103"/>
      <c r="Q919" s="103"/>
      <c r="R919" s="103"/>
      <c r="S919" s="103"/>
      <c r="T919" s="103"/>
      <c r="U919" s="103"/>
      <c r="V919" s="103"/>
      <c r="W919" s="103"/>
      <c r="X919" s="103"/>
      <c r="Y919" s="103"/>
      <c r="Z919" s="103"/>
      <c r="AA919" s="103"/>
      <c r="AB919" s="103"/>
      <c r="AC919" s="103"/>
      <c r="AD919" s="103"/>
      <c r="AE919" s="103"/>
      <c r="AF919" s="103"/>
    </row>
    <row r="920" spans="3:32">
      <c r="C920" s="103"/>
      <c r="D920" s="103"/>
      <c r="E920" s="103"/>
      <c r="F920" s="103"/>
      <c r="G920" s="103"/>
      <c r="H920" s="103"/>
      <c r="I920" s="103"/>
      <c r="J920" s="103"/>
      <c r="K920" s="103"/>
      <c r="L920" s="103"/>
      <c r="M920" s="103"/>
      <c r="N920" s="103"/>
      <c r="O920" s="103"/>
      <c r="P920" s="103"/>
      <c r="Q920" s="103"/>
      <c r="R920" s="103"/>
      <c r="S920" s="103"/>
      <c r="T920" s="103"/>
      <c r="U920" s="103"/>
      <c r="V920" s="103"/>
      <c r="W920" s="103"/>
      <c r="X920" s="103"/>
      <c r="Y920" s="103"/>
      <c r="Z920" s="103"/>
      <c r="AA920" s="103"/>
      <c r="AB920" s="103"/>
      <c r="AC920" s="103"/>
      <c r="AD920" s="103"/>
      <c r="AE920" s="103"/>
      <c r="AF920" s="103"/>
    </row>
    <row r="921" spans="3:32">
      <c r="C921" s="103"/>
      <c r="D921" s="103"/>
      <c r="E921" s="103"/>
      <c r="F921" s="103"/>
      <c r="G921" s="103"/>
      <c r="H921" s="103"/>
      <c r="I921" s="103"/>
      <c r="J921" s="103"/>
      <c r="K921" s="103"/>
      <c r="L921" s="103"/>
      <c r="M921" s="103"/>
      <c r="N921" s="103"/>
      <c r="O921" s="103"/>
      <c r="P921" s="103"/>
      <c r="Q921" s="103"/>
      <c r="R921" s="103"/>
      <c r="S921" s="103"/>
      <c r="T921" s="103"/>
      <c r="U921" s="103"/>
      <c r="V921" s="103"/>
      <c r="W921" s="103"/>
      <c r="X921" s="103"/>
      <c r="Y921" s="103"/>
      <c r="Z921" s="103"/>
      <c r="AA921" s="103"/>
      <c r="AB921" s="103"/>
      <c r="AC921" s="103"/>
      <c r="AD921" s="103"/>
      <c r="AE921" s="103"/>
      <c r="AF921" s="103"/>
    </row>
    <row r="922" spans="3:32">
      <c r="C922" s="103"/>
      <c r="D922" s="103"/>
      <c r="E922" s="103"/>
      <c r="F922" s="103"/>
      <c r="G922" s="103"/>
      <c r="H922" s="103"/>
      <c r="I922" s="103"/>
      <c r="J922" s="103"/>
      <c r="K922" s="103"/>
      <c r="L922" s="103"/>
      <c r="M922" s="103"/>
      <c r="N922" s="103"/>
      <c r="O922" s="103"/>
      <c r="P922" s="103"/>
      <c r="Q922" s="103"/>
      <c r="R922" s="103"/>
      <c r="S922" s="103"/>
      <c r="T922" s="103"/>
      <c r="U922" s="103"/>
      <c r="V922" s="103"/>
      <c r="W922" s="103"/>
      <c r="X922" s="103"/>
      <c r="Y922" s="103"/>
      <c r="Z922" s="103"/>
      <c r="AA922" s="103"/>
      <c r="AB922" s="103"/>
      <c r="AC922" s="103"/>
      <c r="AD922" s="103"/>
      <c r="AE922" s="103"/>
      <c r="AF922" s="103"/>
    </row>
    <row r="923" spans="3:32">
      <c r="C923" s="103"/>
      <c r="D923" s="103"/>
      <c r="E923" s="103"/>
      <c r="F923" s="103"/>
      <c r="G923" s="103"/>
      <c r="H923" s="103"/>
      <c r="I923" s="103"/>
      <c r="J923" s="103"/>
      <c r="K923" s="103"/>
      <c r="L923" s="103"/>
      <c r="M923" s="103"/>
      <c r="N923" s="103"/>
      <c r="O923" s="103"/>
      <c r="P923" s="103"/>
      <c r="Q923" s="103"/>
      <c r="R923" s="103"/>
      <c r="S923" s="103"/>
      <c r="T923" s="103"/>
      <c r="U923" s="103"/>
      <c r="V923" s="103"/>
      <c r="W923" s="103"/>
      <c r="X923" s="103"/>
      <c r="Y923" s="103"/>
      <c r="Z923" s="103"/>
      <c r="AA923" s="103"/>
      <c r="AB923" s="103"/>
      <c r="AC923" s="103"/>
      <c r="AD923" s="103"/>
      <c r="AE923" s="103"/>
      <c r="AF923" s="103"/>
    </row>
    <row r="924" spans="3:32">
      <c r="C924" s="103"/>
      <c r="D924" s="103"/>
      <c r="E924" s="103"/>
      <c r="F924" s="103"/>
      <c r="G924" s="103"/>
      <c r="H924" s="103"/>
      <c r="I924" s="103"/>
      <c r="J924" s="103"/>
      <c r="K924" s="103"/>
      <c r="L924" s="103"/>
      <c r="M924" s="103"/>
      <c r="N924" s="103"/>
      <c r="O924" s="103"/>
      <c r="P924" s="103"/>
      <c r="Q924" s="103"/>
      <c r="R924" s="103"/>
      <c r="S924" s="103"/>
      <c r="T924" s="103"/>
      <c r="U924" s="103"/>
      <c r="V924" s="103"/>
      <c r="W924" s="103"/>
      <c r="X924" s="103"/>
      <c r="Y924" s="103"/>
      <c r="Z924" s="103"/>
      <c r="AA924" s="103"/>
      <c r="AB924" s="103"/>
      <c r="AC924" s="103"/>
      <c r="AD924" s="103"/>
      <c r="AE924" s="103"/>
      <c r="AF924" s="103"/>
    </row>
    <row r="925" spans="3:32">
      <c r="C925" s="103"/>
      <c r="D925" s="103"/>
      <c r="E925" s="103"/>
      <c r="F925" s="103"/>
      <c r="G925" s="103"/>
      <c r="H925" s="103"/>
      <c r="I925" s="103"/>
      <c r="J925" s="103"/>
      <c r="K925" s="103"/>
      <c r="L925" s="103"/>
      <c r="M925" s="103"/>
      <c r="N925" s="103"/>
      <c r="O925" s="103"/>
      <c r="P925" s="103"/>
      <c r="Q925" s="103"/>
      <c r="R925" s="103"/>
      <c r="S925" s="103"/>
      <c r="T925" s="103"/>
      <c r="U925" s="103"/>
      <c r="V925" s="103"/>
      <c r="W925" s="103"/>
      <c r="X925" s="103"/>
      <c r="Y925" s="103"/>
      <c r="Z925" s="103"/>
      <c r="AA925" s="103"/>
      <c r="AB925" s="103"/>
      <c r="AC925" s="103"/>
      <c r="AD925" s="103"/>
      <c r="AE925" s="103"/>
      <c r="AF925" s="103"/>
    </row>
    <row r="926" spans="3:32">
      <c r="C926" s="103"/>
      <c r="D926" s="103"/>
      <c r="E926" s="103"/>
      <c r="F926" s="103"/>
      <c r="G926" s="103"/>
      <c r="H926" s="103"/>
      <c r="I926" s="103"/>
      <c r="J926" s="103"/>
      <c r="K926" s="103"/>
      <c r="L926" s="103"/>
      <c r="M926" s="103"/>
      <c r="N926" s="103"/>
      <c r="O926" s="103"/>
      <c r="P926" s="103"/>
      <c r="Q926" s="103"/>
      <c r="R926" s="103"/>
      <c r="S926" s="103"/>
      <c r="T926" s="103"/>
      <c r="U926" s="103"/>
      <c r="V926" s="103"/>
      <c r="W926" s="103"/>
      <c r="X926" s="103"/>
      <c r="Y926" s="103"/>
      <c r="Z926" s="103"/>
      <c r="AA926" s="103"/>
      <c r="AB926" s="103"/>
      <c r="AC926" s="103"/>
      <c r="AD926" s="103"/>
      <c r="AE926" s="103"/>
      <c r="AF926" s="103"/>
    </row>
    <row r="927" spans="3:32">
      <c r="C927" s="103"/>
      <c r="D927" s="103"/>
      <c r="E927" s="103"/>
      <c r="F927" s="103"/>
      <c r="G927" s="103"/>
      <c r="H927" s="103"/>
      <c r="I927" s="103"/>
      <c r="J927" s="103"/>
      <c r="K927" s="103"/>
      <c r="L927" s="103"/>
      <c r="M927" s="103"/>
      <c r="N927" s="103"/>
      <c r="O927" s="103"/>
      <c r="P927" s="103"/>
      <c r="Q927" s="103"/>
      <c r="R927" s="103"/>
      <c r="S927" s="103"/>
      <c r="T927" s="103"/>
      <c r="U927" s="103"/>
      <c r="V927" s="103"/>
      <c r="W927" s="103"/>
      <c r="X927" s="103"/>
      <c r="Y927" s="103"/>
      <c r="Z927" s="103"/>
      <c r="AA927" s="103"/>
      <c r="AB927" s="103"/>
      <c r="AC927" s="103"/>
      <c r="AD927" s="103"/>
      <c r="AE927" s="103"/>
      <c r="AF927" s="103"/>
    </row>
    <row r="928" spans="3:32">
      <c r="C928" s="103"/>
      <c r="D928" s="103"/>
      <c r="E928" s="103"/>
      <c r="F928" s="103"/>
      <c r="G928" s="103"/>
      <c r="H928" s="103"/>
      <c r="I928" s="103"/>
      <c r="J928" s="103"/>
      <c r="K928" s="103"/>
      <c r="L928" s="103"/>
      <c r="M928" s="103"/>
      <c r="N928" s="103"/>
      <c r="O928" s="103"/>
      <c r="P928" s="103"/>
      <c r="Q928" s="103"/>
      <c r="R928" s="103"/>
      <c r="S928" s="103"/>
      <c r="T928" s="103"/>
      <c r="U928" s="103"/>
      <c r="V928" s="103"/>
      <c r="W928" s="103"/>
      <c r="X928" s="103"/>
      <c r="Y928" s="103"/>
      <c r="Z928" s="103"/>
      <c r="AA928" s="103"/>
      <c r="AB928" s="103"/>
      <c r="AC928" s="103"/>
      <c r="AD928" s="103"/>
      <c r="AE928" s="103"/>
      <c r="AF928" s="103"/>
    </row>
    <row r="929" spans="3:32">
      <c r="C929" s="103"/>
      <c r="D929" s="103"/>
      <c r="E929" s="103"/>
      <c r="F929" s="103"/>
      <c r="G929" s="103"/>
      <c r="H929" s="103"/>
      <c r="I929" s="103"/>
      <c r="J929" s="103"/>
      <c r="K929" s="103"/>
      <c r="L929" s="103"/>
      <c r="M929" s="103"/>
      <c r="N929" s="103"/>
      <c r="O929" s="103"/>
      <c r="P929" s="103"/>
      <c r="Q929" s="103"/>
      <c r="R929" s="103"/>
      <c r="S929" s="103"/>
      <c r="T929" s="103"/>
      <c r="U929" s="103"/>
      <c r="V929" s="103"/>
      <c r="W929" s="103"/>
      <c r="X929" s="103"/>
      <c r="Y929" s="103"/>
      <c r="Z929" s="103"/>
      <c r="AA929" s="103"/>
      <c r="AB929" s="103"/>
      <c r="AC929" s="103"/>
      <c r="AD929" s="103"/>
      <c r="AE929" s="103"/>
      <c r="AF929" s="103"/>
    </row>
    <row r="930" spans="3:32">
      <c r="C930" s="103"/>
      <c r="D930" s="103"/>
      <c r="E930" s="103"/>
      <c r="F930" s="103"/>
      <c r="G930" s="103"/>
      <c r="H930" s="103"/>
      <c r="I930" s="103"/>
      <c r="J930" s="103"/>
      <c r="K930" s="103"/>
      <c r="L930" s="103"/>
      <c r="M930" s="103"/>
      <c r="N930" s="103"/>
      <c r="O930" s="103"/>
      <c r="P930" s="103"/>
      <c r="Q930" s="103"/>
      <c r="R930" s="103"/>
      <c r="S930" s="103"/>
      <c r="T930" s="103"/>
      <c r="U930" s="103"/>
      <c r="V930" s="103"/>
      <c r="W930" s="103"/>
      <c r="X930" s="103"/>
      <c r="Y930" s="103"/>
      <c r="Z930" s="103"/>
      <c r="AA930" s="103"/>
      <c r="AB930" s="103"/>
      <c r="AC930" s="103"/>
      <c r="AD930" s="103"/>
      <c r="AE930" s="103"/>
      <c r="AF930" s="103"/>
    </row>
    <row r="931" spans="3:32">
      <c r="C931" s="103"/>
      <c r="D931" s="103"/>
      <c r="E931" s="103"/>
      <c r="F931" s="103"/>
      <c r="G931" s="103"/>
      <c r="H931" s="103"/>
      <c r="I931" s="103"/>
      <c r="J931" s="103"/>
      <c r="K931" s="103"/>
      <c r="L931" s="103"/>
      <c r="M931" s="103"/>
      <c r="N931" s="103"/>
      <c r="O931" s="103"/>
      <c r="P931" s="103"/>
      <c r="Q931" s="103"/>
      <c r="R931" s="103"/>
      <c r="S931" s="103"/>
      <c r="T931" s="103"/>
      <c r="U931" s="103"/>
      <c r="V931" s="103"/>
      <c r="W931" s="103"/>
      <c r="X931" s="103"/>
      <c r="Y931" s="103"/>
      <c r="Z931" s="103"/>
      <c r="AA931" s="103"/>
      <c r="AB931" s="103"/>
      <c r="AC931" s="103"/>
      <c r="AD931" s="103"/>
      <c r="AE931" s="103"/>
      <c r="AF931" s="103"/>
    </row>
    <row r="932" spans="3:32">
      <c r="C932" s="103"/>
      <c r="D932" s="103"/>
      <c r="E932" s="103"/>
      <c r="F932" s="103"/>
      <c r="G932" s="103"/>
      <c r="H932" s="103"/>
      <c r="I932" s="103"/>
      <c r="J932" s="103"/>
      <c r="K932" s="103"/>
      <c r="L932" s="103"/>
      <c r="M932" s="103"/>
      <c r="N932" s="103"/>
      <c r="O932" s="103"/>
      <c r="P932" s="103"/>
      <c r="Q932" s="103"/>
      <c r="R932" s="103"/>
      <c r="S932" s="103"/>
      <c r="T932" s="103"/>
      <c r="U932" s="103"/>
      <c r="V932" s="103"/>
      <c r="W932" s="103"/>
      <c r="X932" s="103"/>
      <c r="Y932" s="103"/>
      <c r="Z932" s="103"/>
      <c r="AA932" s="103"/>
      <c r="AB932" s="103"/>
      <c r="AC932" s="103"/>
      <c r="AD932" s="103"/>
      <c r="AE932" s="103"/>
      <c r="AF932" s="103"/>
    </row>
    <row r="933" spans="3:32">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row>
    <row r="934" spans="3:32">
      <c r="C934" s="103"/>
      <c r="D934" s="103"/>
      <c r="E934" s="103"/>
      <c r="F934" s="103"/>
      <c r="G934" s="103"/>
      <c r="H934" s="103"/>
      <c r="I934" s="103"/>
      <c r="J934" s="103"/>
      <c r="K934" s="103"/>
      <c r="L934" s="103"/>
      <c r="M934" s="103"/>
      <c r="N934" s="103"/>
      <c r="O934" s="103"/>
      <c r="P934" s="103"/>
      <c r="Q934" s="103"/>
      <c r="R934" s="103"/>
      <c r="S934" s="103"/>
      <c r="T934" s="103"/>
      <c r="U934" s="103"/>
      <c r="V934" s="103"/>
      <c r="W934" s="103"/>
      <c r="X934" s="103"/>
      <c r="Y934" s="103"/>
      <c r="Z934" s="103"/>
      <c r="AA934" s="103"/>
      <c r="AB934" s="103"/>
      <c r="AC934" s="103"/>
      <c r="AD934" s="103"/>
      <c r="AE934" s="103"/>
      <c r="AF934" s="103"/>
    </row>
    <row r="935" spans="3:32">
      <c r="C935" s="103"/>
      <c r="D935" s="103"/>
      <c r="E935" s="103"/>
      <c r="F935" s="103"/>
      <c r="G935" s="103"/>
      <c r="H935" s="103"/>
      <c r="I935" s="103"/>
      <c r="J935" s="103"/>
      <c r="K935" s="103"/>
      <c r="L935" s="103"/>
      <c r="M935" s="103"/>
      <c r="N935" s="103"/>
      <c r="O935" s="103"/>
      <c r="P935" s="103"/>
      <c r="Q935" s="103"/>
      <c r="R935" s="103"/>
      <c r="S935" s="103"/>
      <c r="T935" s="103"/>
      <c r="U935" s="103"/>
      <c r="V935" s="103"/>
      <c r="W935" s="103"/>
      <c r="X935" s="103"/>
      <c r="Y935" s="103"/>
      <c r="Z935" s="103"/>
      <c r="AA935" s="103"/>
      <c r="AB935" s="103"/>
      <c r="AC935" s="103"/>
      <c r="AD935" s="103"/>
      <c r="AE935" s="103"/>
      <c r="AF935" s="103"/>
    </row>
    <row r="936" spans="3:32">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row>
    <row r="937" spans="3:32">
      <c r="C937" s="103"/>
      <c r="D937" s="103"/>
      <c r="E937" s="103"/>
      <c r="F937" s="103"/>
      <c r="G937" s="103"/>
      <c r="H937" s="103"/>
      <c r="I937" s="103"/>
      <c r="J937" s="103"/>
      <c r="K937" s="103"/>
      <c r="L937" s="103"/>
      <c r="M937" s="103"/>
      <c r="N937" s="103"/>
      <c r="O937" s="103"/>
      <c r="P937" s="103"/>
      <c r="Q937" s="103"/>
      <c r="R937" s="103"/>
      <c r="S937" s="103"/>
      <c r="T937" s="103"/>
      <c r="U937" s="103"/>
      <c r="V937" s="103"/>
      <c r="W937" s="103"/>
      <c r="X937" s="103"/>
      <c r="Y937" s="103"/>
      <c r="Z937" s="103"/>
      <c r="AA937" s="103"/>
      <c r="AB937" s="103"/>
      <c r="AC937" s="103"/>
      <c r="AD937" s="103"/>
      <c r="AE937" s="103"/>
      <c r="AF937" s="103"/>
    </row>
    <row r="938" spans="3:32">
      <c r="C938" s="103"/>
      <c r="D938" s="103"/>
      <c r="E938" s="103"/>
      <c r="F938" s="103"/>
      <c r="G938" s="103"/>
      <c r="H938" s="103"/>
      <c r="I938" s="103"/>
      <c r="J938" s="103"/>
      <c r="K938" s="103"/>
      <c r="L938" s="103"/>
      <c r="M938" s="103"/>
      <c r="N938" s="103"/>
      <c r="O938" s="103"/>
      <c r="P938" s="103"/>
      <c r="Q938" s="103"/>
      <c r="R938" s="103"/>
      <c r="S938" s="103"/>
      <c r="T938" s="103"/>
      <c r="U938" s="103"/>
      <c r="V938" s="103"/>
      <c r="W938" s="103"/>
      <c r="X938" s="103"/>
      <c r="Y938" s="103"/>
      <c r="Z938" s="103"/>
      <c r="AA938" s="103"/>
      <c r="AB938" s="103"/>
      <c r="AC938" s="103"/>
      <c r="AD938" s="103"/>
      <c r="AE938" s="103"/>
      <c r="AF938" s="103"/>
    </row>
    <row r="939" spans="3:32">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row>
    <row r="940" spans="3:32">
      <c r="C940" s="103"/>
      <c r="D940" s="103"/>
      <c r="E940" s="103"/>
      <c r="F940" s="103"/>
      <c r="G940" s="103"/>
      <c r="H940" s="103"/>
      <c r="I940" s="103"/>
      <c r="J940" s="103"/>
      <c r="K940" s="103"/>
      <c r="L940" s="103"/>
      <c r="M940" s="103"/>
      <c r="N940" s="103"/>
      <c r="O940" s="103"/>
      <c r="P940" s="103"/>
      <c r="Q940" s="103"/>
      <c r="R940" s="103"/>
      <c r="S940" s="103"/>
      <c r="T940" s="103"/>
      <c r="U940" s="103"/>
      <c r="V940" s="103"/>
      <c r="W940" s="103"/>
      <c r="X940" s="103"/>
      <c r="Y940" s="103"/>
      <c r="Z940" s="103"/>
      <c r="AA940" s="103"/>
      <c r="AB940" s="103"/>
      <c r="AC940" s="103"/>
      <c r="AD940" s="103"/>
      <c r="AE940" s="103"/>
      <c r="AF940" s="103"/>
    </row>
    <row r="941" spans="3:32">
      <c r="C941" s="103"/>
      <c r="D941" s="103"/>
      <c r="E941" s="103"/>
      <c r="F941" s="103"/>
      <c r="G941" s="103"/>
      <c r="H941" s="103"/>
      <c r="I941" s="103"/>
      <c r="J941" s="103"/>
      <c r="K941" s="103"/>
      <c r="L941" s="103"/>
      <c r="M941" s="103"/>
      <c r="N941" s="103"/>
      <c r="O941" s="103"/>
      <c r="P941" s="103"/>
      <c r="Q941" s="103"/>
      <c r="R941" s="103"/>
      <c r="S941" s="103"/>
      <c r="T941" s="103"/>
      <c r="U941" s="103"/>
      <c r="V941" s="103"/>
      <c r="W941" s="103"/>
      <c r="X941" s="103"/>
      <c r="Y941" s="103"/>
      <c r="Z941" s="103"/>
      <c r="AA941" s="103"/>
      <c r="AB941" s="103"/>
      <c r="AC941" s="103"/>
      <c r="AD941" s="103"/>
      <c r="AE941" s="103"/>
      <c r="AF941" s="103"/>
    </row>
    <row r="942" spans="3:32">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row>
    <row r="943" spans="3:32">
      <c r="C943" s="103"/>
      <c r="D943" s="103"/>
      <c r="E943" s="103"/>
      <c r="F943" s="103"/>
      <c r="G943" s="103"/>
      <c r="H943" s="103"/>
      <c r="I943" s="103"/>
      <c r="J943" s="103"/>
      <c r="K943" s="103"/>
      <c r="L943" s="103"/>
      <c r="M943" s="103"/>
      <c r="N943" s="103"/>
      <c r="O943" s="103"/>
      <c r="P943" s="103"/>
      <c r="Q943" s="103"/>
      <c r="R943" s="103"/>
      <c r="S943" s="103"/>
      <c r="T943" s="103"/>
      <c r="U943" s="103"/>
      <c r="V943" s="103"/>
      <c r="W943" s="103"/>
      <c r="X943" s="103"/>
      <c r="Y943" s="103"/>
      <c r="Z943" s="103"/>
      <c r="AA943" s="103"/>
      <c r="AB943" s="103"/>
      <c r="AC943" s="103"/>
      <c r="AD943" s="103"/>
      <c r="AE943" s="103"/>
      <c r="AF943" s="103"/>
    </row>
    <row r="944" spans="3:32">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3"/>
      <c r="AA944" s="103"/>
      <c r="AB944" s="103"/>
      <c r="AC944" s="103"/>
      <c r="AD944" s="103"/>
      <c r="AE944" s="103"/>
      <c r="AF944" s="103"/>
    </row>
    <row r="945" spans="3:32">
      <c r="C945" s="103"/>
      <c r="D945" s="103"/>
      <c r="E945" s="103"/>
      <c r="F945" s="103"/>
      <c r="G945" s="103"/>
      <c r="H945" s="103"/>
      <c r="I945" s="103"/>
      <c r="J945" s="103"/>
      <c r="K945" s="103"/>
      <c r="L945" s="103"/>
      <c r="M945" s="103"/>
      <c r="N945" s="103"/>
      <c r="O945" s="103"/>
      <c r="P945" s="103"/>
      <c r="Q945" s="103"/>
      <c r="R945" s="103"/>
      <c r="S945" s="103"/>
      <c r="T945" s="103"/>
      <c r="U945" s="103"/>
      <c r="V945" s="103"/>
      <c r="W945" s="103"/>
      <c r="X945" s="103"/>
      <c r="Y945" s="103"/>
      <c r="Z945" s="103"/>
      <c r="AA945" s="103"/>
      <c r="AB945" s="103"/>
      <c r="AC945" s="103"/>
      <c r="AD945" s="103"/>
      <c r="AE945" s="103"/>
      <c r="AF945" s="103"/>
    </row>
    <row r="946" spans="3:32">
      <c r="C946" s="103"/>
      <c r="D946" s="103"/>
      <c r="E946" s="103"/>
      <c r="F946" s="103"/>
      <c r="G946" s="103"/>
      <c r="H946" s="103"/>
      <c r="I946" s="103"/>
      <c r="J946" s="103"/>
      <c r="K946" s="103"/>
      <c r="L946" s="103"/>
      <c r="M946" s="103"/>
      <c r="N946" s="103"/>
      <c r="O946" s="103"/>
      <c r="P946" s="103"/>
      <c r="Q946" s="103"/>
      <c r="R946" s="103"/>
      <c r="S946" s="103"/>
      <c r="T946" s="103"/>
      <c r="U946" s="103"/>
      <c r="V946" s="103"/>
      <c r="W946" s="103"/>
      <c r="X946" s="103"/>
      <c r="Y946" s="103"/>
      <c r="Z946" s="103"/>
      <c r="AA946" s="103"/>
      <c r="AB946" s="103"/>
      <c r="AC946" s="103"/>
      <c r="AD946" s="103"/>
      <c r="AE946" s="103"/>
      <c r="AF946" s="103"/>
    </row>
    <row r="947" spans="3:32">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row>
    <row r="948" spans="3:32">
      <c r="C948" s="103"/>
      <c r="D948" s="103"/>
      <c r="E948" s="103"/>
      <c r="F948" s="103"/>
      <c r="G948" s="103"/>
      <c r="H948" s="103"/>
      <c r="I948" s="103"/>
      <c r="J948" s="103"/>
      <c r="K948" s="103"/>
      <c r="L948" s="103"/>
      <c r="M948" s="103"/>
      <c r="N948" s="103"/>
      <c r="O948" s="103"/>
      <c r="P948" s="103"/>
      <c r="Q948" s="103"/>
      <c r="R948" s="103"/>
      <c r="S948" s="103"/>
      <c r="T948" s="103"/>
      <c r="U948" s="103"/>
      <c r="V948" s="103"/>
      <c r="W948" s="103"/>
      <c r="X948" s="103"/>
      <c r="Y948" s="103"/>
      <c r="Z948" s="103"/>
      <c r="AA948" s="103"/>
      <c r="AB948" s="103"/>
      <c r="AC948" s="103"/>
      <c r="AD948" s="103"/>
      <c r="AE948" s="103"/>
      <c r="AF948" s="103"/>
    </row>
    <row r="949" spans="3:32">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3"/>
      <c r="AA949" s="103"/>
      <c r="AB949" s="103"/>
      <c r="AC949" s="103"/>
      <c r="AD949" s="103"/>
      <c r="AE949" s="103"/>
      <c r="AF949" s="103"/>
    </row>
    <row r="950" spans="3:32">
      <c r="C950" s="103"/>
      <c r="D950" s="103"/>
      <c r="E950" s="103"/>
      <c r="F950" s="103"/>
      <c r="G950" s="103"/>
      <c r="H950" s="103"/>
      <c r="I950" s="103"/>
      <c r="J950" s="103"/>
      <c r="K950" s="103"/>
      <c r="L950" s="103"/>
      <c r="M950" s="103"/>
      <c r="N950" s="103"/>
      <c r="O950" s="103"/>
      <c r="P950" s="103"/>
      <c r="Q950" s="103"/>
      <c r="R950" s="103"/>
      <c r="S950" s="103"/>
      <c r="T950" s="103"/>
      <c r="U950" s="103"/>
      <c r="V950" s="103"/>
      <c r="W950" s="103"/>
      <c r="X950" s="103"/>
      <c r="Y950" s="103"/>
      <c r="Z950" s="103"/>
      <c r="AA950" s="103"/>
      <c r="AB950" s="103"/>
      <c r="AC950" s="103"/>
      <c r="AD950" s="103"/>
      <c r="AE950" s="103"/>
      <c r="AF950" s="103"/>
    </row>
    <row r="951" spans="3:32">
      <c r="C951" s="103"/>
      <c r="D951" s="103"/>
      <c r="E951" s="103"/>
      <c r="F951" s="103"/>
      <c r="G951" s="103"/>
      <c r="H951" s="103"/>
      <c r="I951" s="103"/>
      <c r="J951" s="103"/>
      <c r="K951" s="103"/>
      <c r="L951" s="103"/>
      <c r="M951" s="103"/>
      <c r="N951" s="103"/>
      <c r="O951" s="103"/>
      <c r="P951" s="103"/>
      <c r="Q951" s="103"/>
      <c r="R951" s="103"/>
      <c r="S951" s="103"/>
      <c r="T951" s="103"/>
      <c r="U951" s="103"/>
      <c r="V951" s="103"/>
      <c r="W951" s="103"/>
      <c r="X951" s="103"/>
      <c r="Y951" s="103"/>
      <c r="Z951" s="103"/>
      <c r="AA951" s="103"/>
      <c r="AB951" s="103"/>
      <c r="AC951" s="103"/>
      <c r="AD951" s="103"/>
      <c r="AE951" s="103"/>
      <c r="AF951" s="103"/>
    </row>
    <row r="952" spans="3:32">
      <c r="C952" s="103"/>
      <c r="D952" s="103"/>
      <c r="E952" s="103"/>
      <c r="F952" s="103"/>
      <c r="G952" s="103"/>
      <c r="H952" s="103"/>
      <c r="I952" s="103"/>
      <c r="J952" s="103"/>
      <c r="K952" s="103"/>
      <c r="L952" s="103"/>
      <c r="M952" s="103"/>
      <c r="N952" s="103"/>
      <c r="O952" s="103"/>
      <c r="P952" s="103"/>
      <c r="Q952" s="103"/>
      <c r="R952" s="103"/>
      <c r="S952" s="103"/>
      <c r="T952" s="103"/>
      <c r="U952" s="103"/>
      <c r="V952" s="103"/>
      <c r="W952" s="103"/>
      <c r="X952" s="103"/>
      <c r="Y952" s="103"/>
      <c r="Z952" s="103"/>
      <c r="AA952" s="103"/>
      <c r="AB952" s="103"/>
      <c r="AC952" s="103"/>
      <c r="AD952" s="103"/>
      <c r="AE952" s="103"/>
      <c r="AF952" s="103"/>
    </row>
    <row r="953" spans="3:32">
      <c r="C953" s="103"/>
      <c r="D953" s="103"/>
      <c r="E953" s="103"/>
      <c r="F953" s="103"/>
      <c r="G953" s="103"/>
      <c r="H953" s="103"/>
      <c r="I953" s="103"/>
      <c r="J953" s="103"/>
      <c r="K953" s="103"/>
      <c r="L953" s="103"/>
      <c r="M953" s="103"/>
      <c r="N953" s="103"/>
      <c r="O953" s="103"/>
      <c r="P953" s="103"/>
      <c r="Q953" s="103"/>
      <c r="R953" s="103"/>
      <c r="S953" s="103"/>
      <c r="T953" s="103"/>
      <c r="U953" s="103"/>
      <c r="V953" s="103"/>
      <c r="W953" s="103"/>
      <c r="X953" s="103"/>
      <c r="Y953" s="103"/>
      <c r="Z953" s="103"/>
      <c r="AA953" s="103"/>
      <c r="AB953" s="103"/>
      <c r="AC953" s="103"/>
      <c r="AD953" s="103"/>
      <c r="AE953" s="103"/>
      <c r="AF953" s="103"/>
    </row>
    <row r="954" spans="3:32">
      <c r="C954" s="103"/>
      <c r="D954" s="103"/>
      <c r="E954" s="103"/>
      <c r="F954" s="103"/>
      <c r="G954" s="103"/>
      <c r="H954" s="103"/>
      <c r="I954" s="103"/>
      <c r="J954" s="103"/>
      <c r="K954" s="103"/>
      <c r="L954" s="103"/>
      <c r="M954" s="103"/>
      <c r="N954" s="103"/>
      <c r="O954" s="103"/>
      <c r="P954" s="103"/>
      <c r="Q954" s="103"/>
      <c r="R954" s="103"/>
      <c r="S954" s="103"/>
      <c r="T954" s="103"/>
      <c r="U954" s="103"/>
      <c r="V954" s="103"/>
      <c r="W954" s="103"/>
      <c r="X954" s="103"/>
      <c r="Y954" s="103"/>
      <c r="Z954" s="103"/>
      <c r="AA954" s="103"/>
      <c r="AB954" s="103"/>
      <c r="AC954" s="103"/>
      <c r="AD954" s="103"/>
      <c r="AE954" s="103"/>
      <c r="AF954" s="103"/>
    </row>
    <row r="955" spans="3:32">
      <c r="C955" s="103"/>
      <c r="D955" s="103"/>
      <c r="E955" s="103"/>
      <c r="F955" s="103"/>
      <c r="G955" s="103"/>
      <c r="H955" s="103"/>
      <c r="I955" s="103"/>
      <c r="J955" s="103"/>
      <c r="K955" s="103"/>
      <c r="L955" s="103"/>
      <c r="M955" s="103"/>
      <c r="N955" s="103"/>
      <c r="O955" s="103"/>
      <c r="P955" s="103"/>
      <c r="Q955" s="103"/>
      <c r="R955" s="103"/>
      <c r="S955" s="103"/>
      <c r="T955" s="103"/>
      <c r="U955" s="103"/>
      <c r="V955" s="103"/>
      <c r="W955" s="103"/>
      <c r="X955" s="103"/>
      <c r="Y955" s="103"/>
      <c r="Z955" s="103"/>
      <c r="AA955" s="103"/>
      <c r="AB955" s="103"/>
      <c r="AC955" s="103"/>
      <c r="AD955" s="103"/>
      <c r="AE955" s="103"/>
      <c r="AF955" s="103"/>
    </row>
    <row r="956" spans="3:32">
      <c r="C956" s="103"/>
      <c r="D956" s="103"/>
      <c r="E956" s="103"/>
      <c r="F956" s="103"/>
      <c r="G956" s="103"/>
      <c r="H956" s="103"/>
      <c r="I956" s="103"/>
      <c r="J956" s="103"/>
      <c r="K956" s="103"/>
      <c r="L956" s="103"/>
      <c r="M956" s="103"/>
      <c r="N956" s="103"/>
      <c r="O956" s="103"/>
      <c r="P956" s="103"/>
      <c r="Q956" s="103"/>
      <c r="R956" s="103"/>
      <c r="S956" s="103"/>
      <c r="T956" s="103"/>
      <c r="U956" s="103"/>
      <c r="V956" s="103"/>
      <c r="W956" s="103"/>
      <c r="X956" s="103"/>
      <c r="Y956" s="103"/>
      <c r="Z956" s="103"/>
      <c r="AA956" s="103"/>
      <c r="AB956" s="103"/>
      <c r="AC956" s="103"/>
      <c r="AD956" s="103"/>
      <c r="AE956" s="103"/>
      <c r="AF956" s="103"/>
    </row>
    <row r="957" spans="3:32">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row>
    <row r="958" spans="3:32">
      <c r="C958" s="103"/>
      <c r="D958" s="103"/>
      <c r="E958" s="103"/>
      <c r="F958" s="103"/>
      <c r="G958" s="103"/>
      <c r="H958" s="103"/>
      <c r="I958" s="103"/>
      <c r="J958" s="103"/>
      <c r="K958" s="103"/>
      <c r="L958" s="103"/>
      <c r="M958" s="103"/>
      <c r="N958" s="103"/>
      <c r="O958" s="103"/>
      <c r="P958" s="103"/>
      <c r="Q958" s="103"/>
      <c r="R958" s="103"/>
      <c r="S958" s="103"/>
      <c r="T958" s="103"/>
      <c r="U958" s="103"/>
      <c r="V958" s="103"/>
      <c r="W958" s="103"/>
      <c r="X958" s="103"/>
      <c r="Y958" s="103"/>
      <c r="Z958" s="103"/>
      <c r="AA958" s="103"/>
      <c r="AB958" s="103"/>
      <c r="AC958" s="103"/>
      <c r="AD958" s="103"/>
      <c r="AE958" s="103"/>
      <c r="AF958" s="103"/>
    </row>
    <row r="959" spans="3:32">
      <c r="C959" s="103"/>
      <c r="D959" s="103"/>
      <c r="E959" s="103"/>
      <c r="F959" s="103"/>
      <c r="G959" s="103"/>
      <c r="H959" s="103"/>
      <c r="I959" s="103"/>
      <c r="J959" s="103"/>
      <c r="K959" s="103"/>
      <c r="L959" s="103"/>
      <c r="M959" s="103"/>
      <c r="N959" s="103"/>
      <c r="O959" s="103"/>
      <c r="P959" s="103"/>
      <c r="Q959" s="103"/>
      <c r="R959" s="103"/>
      <c r="S959" s="103"/>
      <c r="T959" s="103"/>
      <c r="U959" s="103"/>
      <c r="V959" s="103"/>
      <c r="W959" s="103"/>
      <c r="X959" s="103"/>
      <c r="Y959" s="103"/>
      <c r="Z959" s="103"/>
      <c r="AA959" s="103"/>
      <c r="AB959" s="103"/>
      <c r="AC959" s="103"/>
      <c r="AD959" s="103"/>
      <c r="AE959" s="103"/>
      <c r="AF959" s="103"/>
    </row>
    <row r="960" spans="3:32">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row>
    <row r="961" spans="3:32">
      <c r="C961" s="103"/>
      <c r="D961" s="103"/>
      <c r="E961" s="103"/>
      <c r="F961" s="103"/>
      <c r="G961" s="103"/>
      <c r="H961" s="103"/>
      <c r="I961" s="103"/>
      <c r="J961" s="103"/>
      <c r="K961" s="103"/>
      <c r="L961" s="103"/>
      <c r="M961" s="103"/>
      <c r="N961" s="103"/>
      <c r="O961" s="103"/>
      <c r="P961" s="103"/>
      <c r="Q961" s="103"/>
      <c r="R961" s="103"/>
      <c r="S961" s="103"/>
      <c r="T961" s="103"/>
      <c r="U961" s="103"/>
      <c r="V961" s="103"/>
      <c r="W961" s="103"/>
      <c r="X961" s="103"/>
      <c r="Y961" s="103"/>
      <c r="Z961" s="103"/>
      <c r="AA961" s="103"/>
      <c r="AB961" s="103"/>
      <c r="AC961" s="103"/>
      <c r="AD961" s="103"/>
      <c r="AE961" s="103"/>
      <c r="AF961" s="103"/>
    </row>
    <row r="962" spans="3:32">
      <c r="C962" s="103"/>
      <c r="D962" s="103"/>
      <c r="E962" s="103"/>
      <c r="F962" s="103"/>
      <c r="G962" s="103"/>
      <c r="H962" s="103"/>
      <c r="I962" s="103"/>
      <c r="J962" s="103"/>
      <c r="K962" s="103"/>
      <c r="L962" s="103"/>
      <c r="M962" s="103"/>
      <c r="N962" s="103"/>
      <c r="O962" s="103"/>
      <c r="P962" s="103"/>
      <c r="Q962" s="103"/>
      <c r="R962" s="103"/>
      <c r="S962" s="103"/>
      <c r="T962" s="103"/>
      <c r="U962" s="103"/>
      <c r="V962" s="103"/>
      <c r="W962" s="103"/>
      <c r="X962" s="103"/>
      <c r="Y962" s="103"/>
      <c r="Z962" s="103"/>
      <c r="AA962" s="103"/>
      <c r="AB962" s="103"/>
      <c r="AC962" s="103"/>
      <c r="AD962" s="103"/>
      <c r="AE962" s="103"/>
      <c r="AF962" s="103"/>
    </row>
    <row r="963" spans="3:32">
      <c r="C963" s="103"/>
      <c r="D963" s="103"/>
      <c r="E963" s="103"/>
      <c r="F963" s="103"/>
      <c r="G963" s="103"/>
      <c r="H963" s="103"/>
      <c r="I963" s="103"/>
      <c r="J963" s="103"/>
      <c r="K963" s="103"/>
      <c r="L963" s="103"/>
      <c r="M963" s="103"/>
      <c r="N963" s="103"/>
      <c r="O963" s="103"/>
      <c r="P963" s="103"/>
      <c r="Q963" s="103"/>
      <c r="R963" s="103"/>
      <c r="S963" s="103"/>
      <c r="T963" s="103"/>
      <c r="U963" s="103"/>
      <c r="V963" s="103"/>
      <c r="W963" s="103"/>
      <c r="X963" s="103"/>
      <c r="Y963" s="103"/>
      <c r="Z963" s="103"/>
      <c r="AA963" s="103"/>
      <c r="AB963" s="103"/>
      <c r="AC963" s="103"/>
      <c r="AD963" s="103"/>
      <c r="AE963" s="103"/>
      <c r="AF963" s="103"/>
    </row>
    <row r="964" spans="3:32">
      <c r="C964" s="103"/>
      <c r="D964" s="103"/>
      <c r="E964" s="103"/>
      <c r="F964" s="103"/>
      <c r="G964" s="103"/>
      <c r="H964" s="103"/>
      <c r="I964" s="103"/>
      <c r="J964" s="103"/>
      <c r="K964" s="103"/>
      <c r="L964" s="103"/>
      <c r="M964" s="103"/>
      <c r="N964" s="103"/>
      <c r="O964" s="103"/>
      <c r="P964" s="103"/>
      <c r="Q964" s="103"/>
      <c r="R964" s="103"/>
      <c r="S964" s="103"/>
      <c r="T964" s="103"/>
      <c r="U964" s="103"/>
      <c r="V964" s="103"/>
      <c r="W964" s="103"/>
      <c r="X964" s="103"/>
      <c r="Y964" s="103"/>
      <c r="Z964" s="103"/>
      <c r="AA964" s="103"/>
      <c r="AB964" s="103"/>
      <c r="AC964" s="103"/>
      <c r="AD964" s="103"/>
      <c r="AE964" s="103"/>
      <c r="AF964" s="103"/>
    </row>
    <row r="965" spans="3:32">
      <c r="C965" s="103"/>
      <c r="D965" s="103"/>
      <c r="E965" s="103"/>
      <c r="F965" s="103"/>
      <c r="G965" s="103"/>
      <c r="H965" s="103"/>
      <c r="I965" s="103"/>
      <c r="J965" s="103"/>
      <c r="K965" s="103"/>
      <c r="L965" s="103"/>
      <c r="M965" s="103"/>
      <c r="N965" s="103"/>
      <c r="O965" s="103"/>
      <c r="P965" s="103"/>
      <c r="Q965" s="103"/>
      <c r="R965" s="103"/>
      <c r="S965" s="103"/>
      <c r="T965" s="103"/>
      <c r="U965" s="103"/>
      <c r="V965" s="103"/>
      <c r="W965" s="103"/>
      <c r="X965" s="103"/>
      <c r="Y965" s="103"/>
      <c r="Z965" s="103"/>
      <c r="AA965" s="103"/>
      <c r="AB965" s="103"/>
      <c r="AC965" s="103"/>
      <c r="AD965" s="103"/>
      <c r="AE965" s="103"/>
      <c r="AF965" s="103"/>
    </row>
    <row r="966" spans="3:32">
      <c r="C966" s="103"/>
      <c r="D966" s="103"/>
      <c r="E966" s="103"/>
      <c r="F966" s="103"/>
      <c r="G966" s="103"/>
      <c r="H966" s="103"/>
      <c r="I966" s="103"/>
      <c r="J966" s="103"/>
      <c r="K966" s="103"/>
      <c r="L966" s="103"/>
      <c r="M966" s="103"/>
      <c r="N966" s="103"/>
      <c r="O966" s="103"/>
      <c r="P966" s="103"/>
      <c r="Q966" s="103"/>
      <c r="R966" s="103"/>
      <c r="S966" s="103"/>
      <c r="T966" s="103"/>
      <c r="U966" s="103"/>
      <c r="V966" s="103"/>
      <c r="W966" s="103"/>
      <c r="X966" s="103"/>
      <c r="Y966" s="103"/>
      <c r="Z966" s="103"/>
      <c r="AA966" s="103"/>
      <c r="AB966" s="103"/>
      <c r="AC966" s="103"/>
      <c r="AD966" s="103"/>
      <c r="AE966" s="103"/>
      <c r="AF966" s="103"/>
    </row>
    <row r="967" spans="3:32">
      <c r="C967" s="103"/>
      <c r="D967" s="103"/>
      <c r="E967" s="103"/>
      <c r="F967" s="103"/>
      <c r="G967" s="103"/>
      <c r="H967" s="103"/>
      <c r="I967" s="103"/>
      <c r="J967" s="103"/>
      <c r="K967" s="103"/>
      <c r="L967" s="103"/>
      <c r="M967" s="103"/>
      <c r="N967" s="103"/>
      <c r="O967" s="103"/>
      <c r="P967" s="103"/>
      <c r="Q967" s="103"/>
      <c r="R967" s="103"/>
      <c r="S967" s="103"/>
      <c r="T967" s="103"/>
      <c r="U967" s="103"/>
      <c r="V967" s="103"/>
      <c r="W967" s="103"/>
      <c r="X967" s="103"/>
      <c r="Y967" s="103"/>
      <c r="Z967" s="103"/>
      <c r="AA967" s="103"/>
      <c r="AB967" s="103"/>
      <c r="AC967" s="103"/>
      <c r="AD967" s="103"/>
      <c r="AE967" s="103"/>
      <c r="AF967" s="103"/>
    </row>
    <row r="968" spans="3:32">
      <c r="C968" s="103"/>
      <c r="D968" s="103"/>
      <c r="E968" s="103"/>
      <c r="F968" s="103"/>
      <c r="G968" s="103"/>
      <c r="H968" s="103"/>
      <c r="I968" s="103"/>
      <c r="J968" s="103"/>
      <c r="K968" s="103"/>
      <c r="L968" s="103"/>
      <c r="M968" s="103"/>
      <c r="N968" s="103"/>
      <c r="O968" s="103"/>
      <c r="P968" s="103"/>
      <c r="Q968" s="103"/>
      <c r="R968" s="103"/>
      <c r="S968" s="103"/>
      <c r="T968" s="103"/>
      <c r="U968" s="103"/>
      <c r="V968" s="103"/>
      <c r="W968" s="103"/>
      <c r="X968" s="103"/>
      <c r="Y968" s="103"/>
      <c r="Z968" s="103"/>
      <c r="AA968" s="103"/>
      <c r="AB968" s="103"/>
      <c r="AC968" s="103"/>
      <c r="AD968" s="103"/>
      <c r="AE968" s="103"/>
      <c r="AF968" s="103"/>
    </row>
    <row r="969" spans="3:32">
      <c r="C969" s="103"/>
      <c r="D969" s="103"/>
      <c r="E969" s="103"/>
      <c r="F969" s="103"/>
      <c r="G969" s="103"/>
      <c r="H969" s="103"/>
      <c r="I969" s="103"/>
      <c r="J969" s="103"/>
      <c r="K969" s="103"/>
      <c r="L969" s="103"/>
      <c r="M969" s="103"/>
      <c r="N969" s="103"/>
      <c r="O969" s="103"/>
      <c r="P969" s="103"/>
      <c r="Q969" s="103"/>
      <c r="R969" s="103"/>
      <c r="S969" s="103"/>
      <c r="T969" s="103"/>
      <c r="U969" s="103"/>
      <c r="V969" s="103"/>
      <c r="W969" s="103"/>
      <c r="X969" s="103"/>
      <c r="Y969" s="103"/>
      <c r="Z969" s="103"/>
      <c r="AA969" s="103"/>
      <c r="AB969" s="103"/>
      <c r="AC969" s="103"/>
      <c r="AD969" s="103"/>
      <c r="AE969" s="103"/>
      <c r="AF969" s="103"/>
    </row>
    <row r="970" spans="3:32">
      <c r="C970" s="103"/>
      <c r="D970" s="103"/>
      <c r="E970" s="103"/>
      <c r="F970" s="103"/>
      <c r="G970" s="103"/>
      <c r="H970" s="103"/>
      <c r="I970" s="103"/>
      <c r="J970" s="103"/>
      <c r="K970" s="103"/>
      <c r="L970" s="103"/>
      <c r="M970" s="103"/>
      <c r="N970" s="103"/>
      <c r="O970" s="103"/>
      <c r="P970" s="103"/>
      <c r="Q970" s="103"/>
      <c r="R970" s="103"/>
      <c r="S970" s="103"/>
      <c r="T970" s="103"/>
      <c r="U970" s="103"/>
      <c r="V970" s="103"/>
      <c r="W970" s="103"/>
      <c r="X970" s="103"/>
      <c r="Y970" s="103"/>
      <c r="Z970" s="103"/>
      <c r="AA970" s="103"/>
      <c r="AB970" s="103"/>
      <c r="AC970" s="103"/>
      <c r="AD970" s="103"/>
      <c r="AE970" s="103"/>
      <c r="AF970" s="103"/>
    </row>
    <row r="971" spans="3:32">
      <c r="C971" s="103"/>
      <c r="D971" s="103"/>
      <c r="E971" s="103"/>
      <c r="F971" s="103"/>
      <c r="G971" s="103"/>
      <c r="H971" s="103"/>
      <c r="I971" s="103"/>
      <c r="J971" s="103"/>
      <c r="K971" s="103"/>
      <c r="L971" s="103"/>
      <c r="M971" s="103"/>
      <c r="N971" s="103"/>
      <c r="O971" s="103"/>
      <c r="P971" s="103"/>
      <c r="Q971" s="103"/>
      <c r="R971" s="103"/>
      <c r="S971" s="103"/>
      <c r="T971" s="103"/>
      <c r="U971" s="103"/>
      <c r="V971" s="103"/>
      <c r="W971" s="103"/>
      <c r="X971" s="103"/>
      <c r="Y971" s="103"/>
      <c r="Z971" s="103"/>
      <c r="AA971" s="103"/>
      <c r="AB971" s="103"/>
      <c r="AC971" s="103"/>
      <c r="AD971" s="103"/>
      <c r="AE971" s="103"/>
      <c r="AF971" s="103"/>
    </row>
    <row r="972" spans="3:32">
      <c r="C972" s="103"/>
      <c r="D972" s="103"/>
      <c r="E972" s="103"/>
      <c r="F972" s="103"/>
      <c r="G972" s="103"/>
      <c r="H972" s="103"/>
      <c r="I972" s="103"/>
      <c r="J972" s="103"/>
      <c r="K972" s="103"/>
      <c r="L972" s="103"/>
      <c r="M972" s="103"/>
      <c r="N972" s="103"/>
      <c r="O972" s="103"/>
      <c r="P972" s="103"/>
      <c r="Q972" s="103"/>
      <c r="R972" s="103"/>
      <c r="S972" s="103"/>
      <c r="T972" s="103"/>
      <c r="U972" s="103"/>
      <c r="V972" s="103"/>
      <c r="W972" s="103"/>
      <c r="X972" s="103"/>
      <c r="Y972" s="103"/>
      <c r="Z972" s="103"/>
      <c r="AA972" s="103"/>
      <c r="AB972" s="103"/>
      <c r="AC972" s="103"/>
      <c r="AD972" s="103"/>
      <c r="AE972" s="103"/>
      <c r="AF972" s="103"/>
    </row>
    <row r="973" spans="3:32">
      <c r="C973" s="103"/>
      <c r="D973" s="103"/>
      <c r="E973" s="103"/>
      <c r="F973" s="103"/>
      <c r="G973" s="103"/>
      <c r="H973" s="103"/>
      <c r="I973" s="103"/>
      <c r="J973" s="103"/>
      <c r="K973" s="103"/>
      <c r="L973" s="103"/>
      <c r="M973" s="103"/>
      <c r="N973" s="103"/>
      <c r="O973" s="103"/>
      <c r="P973" s="103"/>
      <c r="Q973" s="103"/>
      <c r="R973" s="103"/>
      <c r="S973" s="103"/>
      <c r="T973" s="103"/>
      <c r="U973" s="103"/>
      <c r="V973" s="103"/>
      <c r="W973" s="103"/>
      <c r="X973" s="103"/>
      <c r="Y973" s="103"/>
      <c r="Z973" s="103"/>
      <c r="AA973" s="103"/>
      <c r="AB973" s="103"/>
      <c r="AC973" s="103"/>
      <c r="AD973" s="103"/>
      <c r="AE973" s="103"/>
      <c r="AF973" s="103"/>
    </row>
    <row r="974" spans="3:32">
      <c r="C974" s="103"/>
      <c r="D974" s="103"/>
      <c r="E974" s="103"/>
      <c r="F974" s="103"/>
      <c r="G974" s="103"/>
      <c r="H974" s="103"/>
      <c r="I974" s="103"/>
      <c r="J974" s="103"/>
      <c r="K974" s="103"/>
      <c r="L974" s="103"/>
      <c r="M974" s="103"/>
      <c r="N974" s="103"/>
      <c r="O974" s="103"/>
      <c r="P974" s="103"/>
      <c r="Q974" s="103"/>
      <c r="R974" s="103"/>
      <c r="S974" s="103"/>
      <c r="T974" s="103"/>
      <c r="U974" s="103"/>
      <c r="V974" s="103"/>
      <c r="W974" s="103"/>
      <c r="X974" s="103"/>
      <c r="Y974" s="103"/>
      <c r="Z974" s="103"/>
      <c r="AA974" s="103"/>
      <c r="AB974" s="103"/>
      <c r="AC974" s="103"/>
      <c r="AD974" s="103"/>
      <c r="AE974" s="103"/>
      <c r="AF974" s="103"/>
    </row>
    <row r="975" spans="3:32">
      <c r="C975" s="103"/>
      <c r="D975" s="103"/>
      <c r="E975" s="103"/>
      <c r="F975" s="103"/>
      <c r="G975" s="103"/>
      <c r="H975" s="103"/>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row>
    <row r="976" spans="3:32">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row>
    <row r="977" spans="3:32">
      <c r="C977" s="103"/>
      <c r="D977" s="103"/>
      <c r="E977" s="103"/>
      <c r="F977" s="103"/>
      <c r="G977" s="103"/>
      <c r="H977" s="103"/>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row>
    <row r="978" spans="3:32">
      <c r="C978" s="103"/>
      <c r="D978" s="103"/>
      <c r="E978" s="103"/>
      <c r="F978" s="103"/>
      <c r="G978" s="103"/>
      <c r="H978" s="103"/>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row>
    <row r="979" spans="3:32">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row>
    <row r="980" spans="3:32">
      <c r="C980" s="103"/>
      <c r="D980" s="103"/>
      <c r="E980" s="103"/>
      <c r="F980" s="103"/>
      <c r="G980" s="103"/>
      <c r="H980" s="103"/>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row>
    <row r="981" spans="3:32">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row>
    <row r="982" spans="3:32">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row>
    <row r="983" spans="3:32">
      <c r="C983" s="103"/>
      <c r="D983" s="103"/>
      <c r="E983" s="103"/>
      <c r="F983" s="103"/>
      <c r="G983" s="103"/>
      <c r="H983" s="103"/>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row>
    <row r="984" spans="3:32">
      <c r="C984" s="103"/>
      <c r="D984" s="103"/>
      <c r="E984" s="103"/>
      <c r="F984" s="103"/>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row>
    <row r="985" spans="3:32">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row>
    <row r="986" spans="3:32">
      <c r="C986" s="103"/>
      <c r="D986" s="103"/>
      <c r="E986" s="103"/>
      <c r="F986" s="103"/>
      <c r="G986" s="103"/>
      <c r="H986" s="103"/>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row>
    <row r="987" spans="3:32">
      <c r="C987" s="103"/>
      <c r="D987" s="103"/>
      <c r="E987" s="103"/>
      <c r="F987" s="103"/>
      <c r="G987" s="103"/>
      <c r="H987" s="103"/>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row>
    <row r="988" spans="3:32">
      <c r="C988" s="103"/>
      <c r="D988" s="103"/>
      <c r="E988" s="103"/>
      <c r="F988" s="103"/>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row>
    <row r="989" spans="3:32">
      <c r="C989" s="103"/>
      <c r="D989" s="103"/>
      <c r="E989" s="103"/>
      <c r="F989" s="103"/>
      <c r="G989" s="103"/>
      <c r="H989" s="103"/>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row>
    <row r="990" spans="3:32">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row>
    <row r="991" spans="3:32">
      <c r="C991" s="103"/>
      <c r="D991" s="103"/>
      <c r="E991" s="103"/>
      <c r="F991" s="103"/>
      <c r="G991" s="103"/>
      <c r="H991" s="103"/>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row>
    <row r="992" spans="3:32">
      <c r="C992" s="103"/>
      <c r="D992" s="103"/>
      <c r="E992" s="103"/>
      <c r="F992" s="103"/>
      <c r="G992" s="103"/>
      <c r="H992" s="103"/>
      <c r="I992" s="103"/>
      <c r="J992" s="103"/>
      <c r="K992" s="103"/>
      <c r="L992" s="103"/>
      <c r="M992" s="103"/>
      <c r="N992" s="103"/>
      <c r="O992" s="103"/>
      <c r="P992" s="103"/>
      <c r="Q992" s="103"/>
      <c r="R992" s="103"/>
      <c r="S992" s="103"/>
      <c r="T992" s="103"/>
      <c r="U992" s="103"/>
      <c r="V992" s="103"/>
      <c r="W992" s="103"/>
      <c r="X992" s="103"/>
      <c r="Y992" s="103"/>
      <c r="Z992" s="103"/>
      <c r="AA992" s="103"/>
      <c r="AB992" s="103"/>
      <c r="AC992" s="103"/>
      <c r="AD992" s="103"/>
      <c r="AE992" s="103"/>
      <c r="AF992" s="103"/>
    </row>
    <row r="993" spans="3:32">
      <c r="C993" s="103"/>
      <c r="D993" s="103"/>
      <c r="E993" s="103"/>
      <c r="F993" s="103"/>
      <c r="G993" s="103"/>
      <c r="H993" s="103"/>
      <c r="I993" s="103"/>
      <c r="J993" s="103"/>
      <c r="K993" s="103"/>
      <c r="L993" s="103"/>
      <c r="M993" s="103"/>
      <c r="N993" s="103"/>
      <c r="O993" s="103"/>
      <c r="P993" s="103"/>
      <c r="Q993" s="103"/>
      <c r="R993" s="103"/>
      <c r="S993" s="103"/>
      <c r="T993" s="103"/>
      <c r="U993" s="103"/>
      <c r="V993" s="103"/>
      <c r="W993" s="103"/>
      <c r="X993" s="103"/>
      <c r="Y993" s="103"/>
      <c r="Z993" s="103"/>
      <c r="AA993" s="103"/>
      <c r="AB993" s="103"/>
      <c r="AC993" s="103"/>
      <c r="AD993" s="103"/>
      <c r="AE993" s="103"/>
      <c r="AF993" s="103"/>
    </row>
    <row r="994" spans="3:32">
      <c r="C994" s="103"/>
      <c r="D994" s="103"/>
      <c r="E994" s="103"/>
      <c r="F994" s="103"/>
      <c r="G994" s="103"/>
      <c r="H994" s="103"/>
      <c r="I994" s="103"/>
      <c r="J994" s="103"/>
      <c r="K994" s="103"/>
      <c r="L994" s="103"/>
      <c r="M994" s="103"/>
      <c r="N994" s="103"/>
      <c r="O994" s="103"/>
      <c r="P994" s="103"/>
      <c r="Q994" s="103"/>
      <c r="R994" s="103"/>
      <c r="S994" s="103"/>
      <c r="T994" s="103"/>
      <c r="U994" s="103"/>
      <c r="V994" s="103"/>
      <c r="W994" s="103"/>
      <c r="X994" s="103"/>
      <c r="Y994" s="103"/>
      <c r="Z994" s="103"/>
      <c r="AA994" s="103"/>
      <c r="AB994" s="103"/>
      <c r="AC994" s="103"/>
      <c r="AD994" s="103"/>
      <c r="AE994" s="103"/>
      <c r="AF994" s="103"/>
    </row>
    <row r="995" spans="3:32">
      <c r="C995" s="103"/>
      <c r="D995" s="103"/>
      <c r="E995" s="103"/>
      <c r="F995" s="103"/>
      <c r="G995" s="103"/>
      <c r="H995" s="103"/>
      <c r="I995" s="103"/>
      <c r="J995" s="103"/>
      <c r="K995" s="103"/>
      <c r="L995" s="103"/>
      <c r="M995" s="103"/>
      <c r="N995" s="103"/>
      <c r="O995" s="103"/>
      <c r="P995" s="103"/>
      <c r="Q995" s="103"/>
      <c r="R995" s="103"/>
      <c r="S995" s="103"/>
      <c r="T995" s="103"/>
      <c r="U995" s="103"/>
      <c r="V995" s="103"/>
      <c r="W995" s="103"/>
      <c r="X995" s="103"/>
      <c r="Y995" s="103"/>
      <c r="Z995" s="103"/>
      <c r="AA995" s="103"/>
      <c r="AB995" s="103"/>
      <c r="AC995" s="103"/>
      <c r="AD995" s="103"/>
      <c r="AE995" s="103"/>
      <c r="AF995" s="103"/>
    </row>
    <row r="996" spans="3:32">
      <c r="C996" s="103"/>
      <c r="D996" s="103"/>
      <c r="E996" s="103"/>
      <c r="F996" s="103"/>
      <c r="G996" s="103"/>
      <c r="H996" s="103"/>
      <c r="I996" s="103"/>
      <c r="J996" s="103"/>
      <c r="K996" s="103"/>
      <c r="L996" s="103"/>
      <c r="M996" s="103"/>
      <c r="N996" s="103"/>
      <c r="O996" s="103"/>
      <c r="P996" s="103"/>
      <c r="Q996" s="103"/>
      <c r="R996" s="103"/>
      <c r="S996" s="103"/>
      <c r="T996" s="103"/>
      <c r="U996" s="103"/>
      <c r="V996" s="103"/>
      <c r="W996" s="103"/>
      <c r="X996" s="103"/>
      <c r="Y996" s="103"/>
      <c r="Z996" s="103"/>
      <c r="AA996" s="103"/>
      <c r="AB996" s="103"/>
      <c r="AC996" s="103"/>
      <c r="AD996" s="103"/>
      <c r="AE996" s="103"/>
      <c r="AF996" s="103"/>
    </row>
    <row r="997" spans="3:32">
      <c r="C997" s="103"/>
      <c r="D997" s="103"/>
      <c r="E997" s="103"/>
      <c r="F997" s="103"/>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row>
    <row r="998" spans="3:32">
      <c r="C998" s="103"/>
      <c r="D998" s="103"/>
      <c r="E998" s="103"/>
      <c r="F998" s="103"/>
      <c r="G998" s="103"/>
      <c r="H998" s="103"/>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row>
    <row r="999" spans="3:32">
      <c r="C999" s="103"/>
      <c r="D999" s="103"/>
      <c r="E999" s="103"/>
      <c r="F999" s="103"/>
      <c r="G999" s="103"/>
      <c r="H999" s="103"/>
      <c r="I999" s="103"/>
      <c r="J999" s="103"/>
      <c r="K999" s="103"/>
      <c r="L999" s="103"/>
      <c r="M999" s="103"/>
      <c r="N999" s="103"/>
      <c r="O999" s="103"/>
      <c r="P999" s="103"/>
      <c r="Q999" s="103"/>
      <c r="R999" s="103"/>
      <c r="S999" s="103"/>
      <c r="T999" s="103"/>
      <c r="U999" s="103"/>
      <c r="V999" s="103"/>
      <c r="W999" s="103"/>
      <c r="X999" s="103"/>
      <c r="Y999" s="103"/>
      <c r="Z999" s="103"/>
      <c r="AA999" s="103"/>
      <c r="AB999" s="103"/>
      <c r="AC999" s="103"/>
      <c r="AD999" s="103"/>
      <c r="AE999" s="103"/>
      <c r="AF999" s="103"/>
    </row>
    <row r="1000" spans="3:32">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row>
    <row r="1001" spans="3:32">
      <c r="G1001" s="103"/>
    </row>
  </sheetData>
  <sheetProtection password="98EC" sheet="1" objects="1" scenarios="1"/>
  <mergeCells count="2">
    <mergeCell ref="CL18:CP18"/>
    <mergeCell ref="CL22:CP22"/>
  </mergeCells>
  <dataValidations count="2">
    <dataValidation type="date" operator="greaterThan" allowBlank="1" showInputMessage="1" showErrorMessage="1" prompt="This should be higher than Mar16" sqref="C7">
      <formula1>42430</formula1>
    </dataValidation>
    <dataValidation allowBlank="1" showInputMessage="1" showErrorMessage="1" prompt="PERIOD SHOULD BE &#10;WITHIN 120 MONTHS." sqref="F7"/>
  </dataValidations>
  <hyperlinks>
    <hyperlink ref="G2" r:id="rId1"/>
    <hyperlink ref="G7" r:id="rId2"/>
  </hyperlinks>
  <pageMargins left="0.7" right="0.7" top="0.75" bottom="0.75" header="0.3" footer="0.3"/>
  <pageSetup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dimension ref="A1:BE21"/>
  <sheetViews>
    <sheetView topLeftCell="V1" workbookViewId="0">
      <selection activeCell="AC21" sqref="AC21"/>
    </sheetView>
  </sheetViews>
  <sheetFormatPr defaultRowHeight="15"/>
  <cols>
    <col min="1" max="1" width="11.28515625" style="201" customWidth="1"/>
    <col min="2" max="2" width="9.140625" style="201"/>
    <col min="3" max="3" width="14.28515625" style="201" customWidth="1"/>
    <col min="4" max="4" width="14" style="201" customWidth="1"/>
    <col min="5" max="5" width="11.5703125" style="201" customWidth="1"/>
    <col min="6" max="18" width="9.140625" style="201"/>
    <col min="19" max="19" width="10.85546875" style="201" bestFit="1" customWidth="1"/>
    <col min="20" max="22" width="9.140625" style="201"/>
    <col min="23" max="24" width="10.85546875" style="201" bestFit="1" customWidth="1"/>
    <col min="25" max="25" width="9.85546875" style="201" bestFit="1" customWidth="1"/>
    <col min="26" max="28" width="9.140625" style="201"/>
    <col min="29" max="29" width="12.42578125" style="201" bestFit="1" customWidth="1"/>
    <col min="30" max="32" width="9.140625" style="201"/>
    <col min="33" max="34" width="12.42578125" style="201" bestFit="1" customWidth="1"/>
    <col min="35" max="35" width="10.85546875" style="201" bestFit="1" customWidth="1"/>
    <col min="36" max="37" width="9.140625" style="201"/>
    <col min="38" max="38" width="12.42578125" style="201" bestFit="1" customWidth="1"/>
    <col min="39" max="39" width="12.42578125" style="201" customWidth="1"/>
    <col min="40" max="42" width="9.140625" style="201"/>
    <col min="43" max="43" width="10.5703125" style="201" bestFit="1" customWidth="1"/>
    <col min="44" max="44" width="12.42578125" style="201" bestFit="1" customWidth="1"/>
    <col min="45" max="45" width="10.85546875" style="201" bestFit="1" customWidth="1"/>
    <col min="46" max="50" width="9.140625" style="201"/>
    <col min="51" max="51" width="10.85546875" style="201" bestFit="1" customWidth="1"/>
    <col min="52" max="52" width="12.42578125" style="201" bestFit="1" customWidth="1"/>
    <col min="53" max="53" width="9.140625" style="201"/>
    <col min="54" max="54" width="12.42578125" style="201" bestFit="1" customWidth="1"/>
    <col min="55" max="56" width="9.140625" style="201"/>
    <col min="57" max="57" width="12.42578125" style="201" bestFit="1" customWidth="1"/>
    <col min="58" max="16384" width="9.140625" style="201"/>
  </cols>
  <sheetData>
    <row r="1" spans="1:57">
      <c r="L1" s="201">
        <f>D10</f>
        <v>8.75</v>
      </c>
      <c r="M1" s="201">
        <f>(400+L1)/400</f>
        <v>1.0218750000000001</v>
      </c>
      <c r="N1" s="201">
        <f>M1^0.333333333333333</f>
        <v>1.0072391351333749</v>
      </c>
      <c r="P1" s="201">
        <f>N1*1200</f>
        <v>1208.6869621600499</v>
      </c>
      <c r="Q1" s="201">
        <f>P1-1200</f>
        <v>8.6869621600499158</v>
      </c>
      <c r="R1" s="201">
        <f>C10</f>
        <v>10000</v>
      </c>
    </row>
    <row r="2" spans="1:57">
      <c r="R2" s="201" t="s">
        <v>85</v>
      </c>
      <c r="S2" s="202">
        <f>FV(Q1/1200,E10,-R1,0,1)</f>
        <v>1915030.8520149861</v>
      </c>
      <c r="BE2" s="201" t="s">
        <v>78</v>
      </c>
    </row>
    <row r="3" spans="1:57">
      <c r="AW3" s="201" t="s">
        <v>75</v>
      </c>
      <c r="BA3" s="201" t="s">
        <v>8</v>
      </c>
      <c r="BB3" s="201" t="s">
        <v>76</v>
      </c>
      <c r="BC3" s="201" t="s">
        <v>9</v>
      </c>
      <c r="BD3" s="201" t="s">
        <v>10</v>
      </c>
      <c r="BE3" s="201" t="s">
        <v>77</v>
      </c>
    </row>
    <row r="4" spans="1:57">
      <c r="M4" s="203">
        <f>A10</f>
        <v>42552</v>
      </c>
      <c r="N4" s="201">
        <f>MONTH(M4)</f>
        <v>7</v>
      </c>
      <c r="O4" s="201">
        <f>YEAR(M4)</f>
        <v>2016</v>
      </c>
      <c r="P4" s="201">
        <f>IF(N4&gt;3,O4+1,O4)</f>
        <v>2017</v>
      </c>
      <c r="Q4" s="204">
        <f>DATE(O4,3,31)</f>
        <v>42460</v>
      </c>
      <c r="AN4" s="201" t="s">
        <v>13</v>
      </c>
      <c r="AO4" s="204">
        <f>AV18</f>
        <v>46112</v>
      </c>
      <c r="AP4" s="205">
        <f>F10</f>
        <v>46204</v>
      </c>
      <c r="AQ4" s="201">
        <f>DATEDIF(AO4,AP4,"m")</f>
        <v>3</v>
      </c>
      <c r="AR4" s="202">
        <f>AX18</f>
        <v>1844251.4044381264</v>
      </c>
      <c r="AS4" s="201">
        <f>N1</f>
        <v>1.0072391351333749</v>
      </c>
      <c r="AU4" s="201">
        <f>AS4^AQ4</f>
        <v>1.0218750000000001</v>
      </c>
      <c r="AV4" s="201">
        <f>AR4*AU4</f>
        <v>1884594.4039102106</v>
      </c>
      <c r="AW4" s="206">
        <f>R1</f>
        <v>10000</v>
      </c>
      <c r="AX4" s="201">
        <f>Q1</f>
        <v>8.6869621600499158</v>
      </c>
      <c r="AY4" s="202">
        <f>FV(AX4/1200,AQ4,-AW4,0,1)</f>
        <v>30436.448104775987</v>
      </c>
      <c r="AZ4" s="202">
        <f>AV4+AY4</f>
        <v>1915030.8520149866</v>
      </c>
      <c r="BA4" s="201">
        <f>AR4+(AQ4*AW4)</f>
        <v>1874251.4044381264</v>
      </c>
      <c r="BB4" s="202">
        <f>AZ4-BA4</f>
        <v>40779.447576860199</v>
      </c>
      <c r="BC4" s="201">
        <f>input!$O$16</f>
        <v>0</v>
      </c>
      <c r="BD4" s="201">
        <f>ROUNDUP(BB4*BC4/100,0)</f>
        <v>0</v>
      </c>
      <c r="BE4" s="202">
        <f>AZ4-BD4</f>
        <v>1915030.8520149866</v>
      </c>
    </row>
    <row r="5" spans="1:57">
      <c r="R5" s="201" t="s">
        <v>4</v>
      </c>
      <c r="T5" s="201" t="s">
        <v>3</v>
      </c>
      <c r="AC5" s="201" t="s">
        <v>7</v>
      </c>
    </row>
    <row r="6" spans="1:57">
      <c r="P6" s="204">
        <f>Q4</f>
        <v>42460</v>
      </c>
      <c r="Q6" s="204">
        <f>P6</f>
        <v>42460</v>
      </c>
      <c r="Z6" s="201" t="s">
        <v>5</v>
      </c>
      <c r="AA6" s="201" t="s">
        <v>6</v>
      </c>
      <c r="AG6" s="201" t="s">
        <v>12</v>
      </c>
      <c r="AH6" s="201" t="s">
        <v>8</v>
      </c>
      <c r="AI6" s="201" t="s">
        <v>5</v>
      </c>
      <c r="AJ6" s="201" t="s">
        <v>9</v>
      </c>
      <c r="AK6" s="201" t="s">
        <v>10</v>
      </c>
      <c r="AL6" s="201" t="s">
        <v>11</v>
      </c>
    </row>
    <row r="7" spans="1:57">
      <c r="O7" s="204">
        <f>DATE(YEAR(P6-1),MONTH(P6),DAY(P6)+1)</f>
        <v>42461</v>
      </c>
      <c r="P7" s="204">
        <f>O7+366</f>
        <v>42827</v>
      </c>
      <c r="Q7" s="204">
        <f>EOMONTH(P7,-1)</f>
        <v>42825</v>
      </c>
      <c r="R7" s="203">
        <f>A10</f>
        <v>42552</v>
      </c>
      <c r="S7" s="204">
        <f>Q7</f>
        <v>42825</v>
      </c>
      <c r="T7" s="201">
        <f>DATEDIF(R7,S7,"m")</f>
        <v>8</v>
      </c>
      <c r="U7" s="201">
        <f>Q1</f>
        <v>8.6869621600499158</v>
      </c>
      <c r="V7" s="201">
        <f>R1</f>
        <v>10000</v>
      </c>
      <c r="W7" s="202">
        <f>FV(U7/1200,T7+1,-V7,0,1)</f>
        <v>93321.300537191884</v>
      </c>
      <c r="X7" s="202">
        <f>W7</f>
        <v>93321.300537191884</v>
      </c>
      <c r="Y7" s="207">
        <f>(T7+1)*V7</f>
        <v>90000</v>
      </c>
      <c r="Z7" s="202">
        <f>X7-Y7</f>
        <v>3321.3005371918844</v>
      </c>
      <c r="AA7" s="207">
        <f>H11</f>
        <v>0</v>
      </c>
      <c r="AB7" s="201">
        <f>ROUND(Z7*AA7/100,0)</f>
        <v>0</v>
      </c>
      <c r="AC7" s="202">
        <f>X7-AB7</f>
        <v>93321.300537191884</v>
      </c>
      <c r="AG7" s="202">
        <f>AC7</f>
        <v>93321.300537191884</v>
      </c>
    </row>
    <row r="8" spans="1:57">
      <c r="E8" s="201" t="s">
        <v>14</v>
      </c>
      <c r="F8" s="201" t="s">
        <v>13</v>
      </c>
      <c r="H8" s="201" t="s">
        <v>9</v>
      </c>
      <c r="O8" s="204">
        <f>Q7+1</f>
        <v>42826</v>
      </c>
      <c r="P8" s="204">
        <f t="shared" ref="P8:P16" si="0">O8+366</f>
        <v>43192</v>
      </c>
      <c r="Q8" s="204">
        <f t="shared" ref="Q8:Q16" si="1">EOMONTH(P8,-1)</f>
        <v>43190</v>
      </c>
      <c r="R8" s="204">
        <f>O8</f>
        <v>42826</v>
      </c>
      <c r="S8" s="204">
        <f>Q8</f>
        <v>43190</v>
      </c>
      <c r="T8" s="201">
        <f>DATEDIF(R8,S8,"m")</f>
        <v>11</v>
      </c>
      <c r="U8" s="201">
        <f>U7</f>
        <v>8.6869621600499158</v>
      </c>
      <c r="V8" s="201">
        <f>V7</f>
        <v>10000</v>
      </c>
      <c r="W8" s="202">
        <f t="shared" ref="W8:W16" si="2">FV(U8/1200,T8+1,-V8,0,1)</f>
        <v>125799.15209121944</v>
      </c>
      <c r="X8" s="202">
        <f t="shared" ref="X8:X16" si="3">W8</f>
        <v>125799.15209121944</v>
      </c>
      <c r="Y8" s="207">
        <f>(T8+1)*V8</f>
        <v>120000</v>
      </c>
      <c r="Z8" s="202">
        <f>X8-Y8</f>
        <v>5799.1520912194392</v>
      </c>
      <c r="AA8" s="207"/>
      <c r="AB8" s="201">
        <f t="shared" ref="AB8:AB16" si="4">ROUND(Z8*AA8/100,0)</f>
        <v>0</v>
      </c>
      <c r="AC8" s="202">
        <f>AC7</f>
        <v>93321.300537191884</v>
      </c>
      <c r="AD8" s="201">
        <v>12</v>
      </c>
      <c r="AE8" s="201">
        <f>N1</f>
        <v>1.0072391351333749</v>
      </c>
      <c r="AF8" s="201">
        <f>AE8^AD8*AC8</f>
        <v>101758.77727915047</v>
      </c>
      <c r="AG8" s="202">
        <f>X8+AF8</f>
        <v>227557.92937036991</v>
      </c>
      <c r="AH8" s="202">
        <f>AC8+Y8</f>
        <v>213321.30053719188</v>
      </c>
      <c r="AI8" s="202">
        <f>AG8-AH8</f>
        <v>14236.628833178023</v>
      </c>
      <c r="AJ8" s="201">
        <f>H12</f>
        <v>0</v>
      </c>
      <c r="AK8" s="201">
        <f>ROUND(AI8*AJ8/100,0)</f>
        <v>0</v>
      </c>
      <c r="AL8" s="202">
        <f>AG8-AK8</f>
        <v>227557.92937036991</v>
      </c>
      <c r="AM8" s="204">
        <f>O7</f>
        <v>42461</v>
      </c>
      <c r="AN8" s="205">
        <f>F10</f>
        <v>46204</v>
      </c>
      <c r="AO8" s="205">
        <f>A10</f>
        <v>42552</v>
      </c>
      <c r="AP8" s="204">
        <f>Q7</f>
        <v>42825</v>
      </c>
      <c r="AQ8" s="206">
        <f>AG7</f>
        <v>93321.300537191884</v>
      </c>
      <c r="AR8" s="206">
        <f>Y7</f>
        <v>90000</v>
      </c>
      <c r="AS8" s="202">
        <f>AQ8-AR8</f>
        <v>3321.3005371918844</v>
      </c>
      <c r="AT8" s="201">
        <f>IF(AP8&gt;AN8,"",AQ8)</f>
        <v>93321.300537191884</v>
      </c>
      <c r="AU8" s="201">
        <f>IF(AP8&gt;AN8,"",AS8)</f>
        <v>3321.3005371918844</v>
      </c>
      <c r="AV8" s="204">
        <f>AP8</f>
        <v>42825</v>
      </c>
      <c r="AW8" s="201">
        <f>AB7</f>
        <v>0</v>
      </c>
      <c r="AX8" s="201">
        <f>AT8</f>
        <v>93321.300537191884</v>
      </c>
    </row>
    <row r="9" spans="1:57">
      <c r="A9" s="201" t="s">
        <v>2</v>
      </c>
      <c r="C9" s="201" t="s">
        <v>1</v>
      </c>
      <c r="D9" s="201" t="s">
        <v>0</v>
      </c>
      <c r="E9" s="201" t="s">
        <v>15</v>
      </c>
      <c r="O9" s="204">
        <f t="shared" ref="O9:O17" si="5">Q8+1</f>
        <v>43191</v>
      </c>
      <c r="P9" s="204">
        <f t="shared" si="0"/>
        <v>43557</v>
      </c>
      <c r="Q9" s="204">
        <f t="shared" si="1"/>
        <v>43555</v>
      </c>
      <c r="R9" s="204">
        <f t="shared" ref="R9:R16" si="6">O9</f>
        <v>43191</v>
      </c>
      <c r="S9" s="204">
        <f t="shared" ref="S9:S16" si="7">Q9</f>
        <v>43555</v>
      </c>
      <c r="T9" s="201">
        <f t="shared" ref="T9:T17" si="8">DATEDIF(R9,S9,"m")</f>
        <v>11</v>
      </c>
      <c r="U9" s="201">
        <f t="shared" ref="U9:U17" si="9">U8</f>
        <v>8.6869621600499158</v>
      </c>
      <c r="V9" s="201">
        <f t="shared" ref="V9:V17" si="10">V8</f>
        <v>10000</v>
      </c>
      <c r="W9" s="202">
        <f t="shared" si="2"/>
        <v>125799.15209121944</v>
      </c>
      <c r="X9" s="202">
        <f t="shared" si="3"/>
        <v>125799.15209121944</v>
      </c>
      <c r="Y9" s="207">
        <f t="shared" ref="Y9:Y16" si="11">(T9+1)*V9</f>
        <v>120000</v>
      </c>
      <c r="Z9" s="202">
        <f t="shared" ref="Z9:Z16" si="12">X9-Y9</f>
        <v>5799.1520912194392</v>
      </c>
      <c r="AA9" s="207"/>
      <c r="AB9" s="201">
        <f t="shared" si="4"/>
        <v>0</v>
      </c>
      <c r="AC9" s="202">
        <f>AL8</f>
        <v>227557.92937036991</v>
      </c>
      <c r="AD9" s="201">
        <v>12</v>
      </c>
      <c r="AE9" s="201">
        <f>AE8</f>
        <v>1.0072391351333749</v>
      </c>
      <c r="AF9" s="201">
        <f>AE9^AD9*AC9</f>
        <v>248132.16832180368</v>
      </c>
      <c r="AG9" s="202">
        <f>X9+AF9</f>
        <v>373931.32041302312</v>
      </c>
      <c r="AH9" s="202">
        <f>AC9+Y9</f>
        <v>347557.92937036988</v>
      </c>
      <c r="AI9" s="202">
        <f>AG9-AH9</f>
        <v>26373.391042653238</v>
      </c>
      <c r="AJ9" s="201">
        <f t="shared" ref="AJ9:AJ17" si="13">H13</f>
        <v>0</v>
      </c>
      <c r="AK9" s="201">
        <f>ROUND(AI9*AJ9/100,0)</f>
        <v>0</v>
      </c>
      <c r="AL9" s="202">
        <f>AG9-AK9</f>
        <v>373931.32041302312</v>
      </c>
      <c r="AM9" s="204">
        <f t="shared" ref="AM9:AM17" si="14">O8</f>
        <v>42826</v>
      </c>
      <c r="AN9" s="205">
        <f>AN8</f>
        <v>46204</v>
      </c>
      <c r="AO9" s="205">
        <f>AO8</f>
        <v>42552</v>
      </c>
      <c r="AP9" s="204">
        <f t="shared" ref="AP9:AP17" si="15">Q8</f>
        <v>43190</v>
      </c>
      <c r="AQ9" s="206">
        <f>AG8</f>
        <v>227557.92937036991</v>
      </c>
      <c r="AR9" s="206">
        <f>AH8</f>
        <v>213321.30053719188</v>
      </c>
      <c r="AS9" s="202">
        <f t="shared" ref="AS9:AS17" si="16">AQ9-AR9</f>
        <v>14236.628833178023</v>
      </c>
      <c r="AT9" s="201">
        <f t="shared" ref="AT9:AT17" si="17">IF(AP9&gt;AN9,"",AQ9)</f>
        <v>227557.92937036991</v>
      </c>
      <c r="AU9" s="201">
        <f t="shared" ref="AU9:AU17" si="18">IF(AP9&gt;AN9,"",AS9)</f>
        <v>14236.628833178023</v>
      </c>
      <c r="AV9" s="204">
        <f>IF(AN9&gt;AP9,AP9,"")</f>
        <v>43190</v>
      </c>
      <c r="AW9" s="201">
        <f>IF(AN9&gt;AV9,AK8,"")</f>
        <v>0</v>
      </c>
      <c r="AX9" s="201">
        <f>IF(AW9="","",AL8)</f>
        <v>227557.92937036991</v>
      </c>
    </row>
    <row r="10" spans="1:57">
      <c r="A10" s="203">
        <f>input!C7</f>
        <v>42552</v>
      </c>
      <c r="B10" s="201">
        <f>input!D7</f>
        <v>10000</v>
      </c>
      <c r="C10" s="208">
        <f>input!$D$7</f>
        <v>10000</v>
      </c>
      <c r="D10" s="209">
        <f>input!$E$7</f>
        <v>8.75</v>
      </c>
      <c r="E10" s="210">
        <f>input!$F$7</f>
        <v>120</v>
      </c>
      <c r="F10" s="205">
        <f>DATE(YEAR(A10),MONTH(A10)+E10,DAY(A10))</f>
        <v>46204</v>
      </c>
      <c r="O10" s="204">
        <f t="shared" si="5"/>
        <v>43556</v>
      </c>
      <c r="P10" s="204">
        <f t="shared" si="0"/>
        <v>43922</v>
      </c>
      <c r="Q10" s="204">
        <f t="shared" si="1"/>
        <v>43921</v>
      </c>
      <c r="R10" s="204">
        <f t="shared" si="6"/>
        <v>43556</v>
      </c>
      <c r="S10" s="204">
        <f t="shared" si="7"/>
        <v>43921</v>
      </c>
      <c r="T10" s="201">
        <f t="shared" si="8"/>
        <v>11</v>
      </c>
      <c r="U10" s="201">
        <f t="shared" si="9"/>
        <v>8.6869621600499158</v>
      </c>
      <c r="V10" s="201">
        <f t="shared" si="10"/>
        <v>10000</v>
      </c>
      <c r="W10" s="202">
        <f t="shared" si="2"/>
        <v>125799.15209121944</v>
      </c>
      <c r="X10" s="202">
        <f t="shared" si="3"/>
        <v>125799.15209121944</v>
      </c>
      <c r="Y10" s="207">
        <f t="shared" si="11"/>
        <v>120000</v>
      </c>
      <c r="Z10" s="202">
        <f t="shared" si="12"/>
        <v>5799.1520912194392</v>
      </c>
      <c r="AA10" s="207"/>
      <c r="AB10" s="201">
        <f t="shared" si="4"/>
        <v>0</v>
      </c>
      <c r="AC10" s="202">
        <f>AL9</f>
        <v>373931.32041302312</v>
      </c>
      <c r="AD10" s="201">
        <v>12</v>
      </c>
      <c r="AE10" s="201">
        <f t="shared" ref="AE10:AE17" si="19">AE9</f>
        <v>1.0072391351333749</v>
      </c>
      <c r="AF10" s="201">
        <f>AE10^AD10*AC10</f>
        <v>407739.64499608387</v>
      </c>
      <c r="AG10" s="202">
        <f>X10+AF10</f>
        <v>533538.79708730336</v>
      </c>
      <c r="AH10" s="202">
        <f>AC10+Y10</f>
        <v>493931.32041302312</v>
      </c>
      <c r="AI10" s="202">
        <f>AG10-AH10</f>
        <v>39607.476674280246</v>
      </c>
      <c r="AJ10" s="201">
        <f t="shared" si="13"/>
        <v>0</v>
      </c>
      <c r="AK10" s="201">
        <f>ROUND(AI10*AJ10/100,0)</f>
        <v>0</v>
      </c>
      <c r="AL10" s="202">
        <f>AG10-AK10</f>
        <v>533538.79708730336</v>
      </c>
      <c r="AM10" s="204">
        <f t="shared" si="14"/>
        <v>43191</v>
      </c>
      <c r="AN10" s="205">
        <f t="shared" ref="AN10:AO17" si="20">AN9</f>
        <v>46204</v>
      </c>
      <c r="AO10" s="205">
        <f t="shared" si="20"/>
        <v>42552</v>
      </c>
      <c r="AP10" s="204">
        <f t="shared" si="15"/>
        <v>43555</v>
      </c>
      <c r="AQ10" s="206">
        <f t="shared" ref="AQ10:AQ17" si="21">AG9</f>
        <v>373931.32041302312</v>
      </c>
      <c r="AR10" s="206">
        <f t="shared" ref="AR10:AR17" si="22">AH9</f>
        <v>347557.92937036988</v>
      </c>
      <c r="AS10" s="202">
        <f t="shared" si="16"/>
        <v>26373.391042653238</v>
      </c>
      <c r="AT10" s="201">
        <f t="shared" si="17"/>
        <v>373931.32041302312</v>
      </c>
      <c r="AU10" s="201">
        <f t="shared" si="18"/>
        <v>26373.391042653238</v>
      </c>
      <c r="AV10" s="204">
        <f t="shared" ref="AV10:AV17" si="23">IF(AN10&gt;AP10,AP10,"")</f>
        <v>43555</v>
      </c>
      <c r="AW10" s="201">
        <f t="shared" ref="AW10:AW17" si="24">IF(AN10&gt;AV10,AK9,"")</f>
        <v>0</v>
      </c>
      <c r="AX10" s="201">
        <f t="shared" ref="AX10:AX17" si="25">IF(AW10="","",AL9)</f>
        <v>373931.32041302312</v>
      </c>
    </row>
    <row r="11" spans="1:57">
      <c r="H11" s="201">
        <f>input!G15</f>
        <v>0</v>
      </c>
      <c r="O11" s="204">
        <f t="shared" si="5"/>
        <v>43922</v>
      </c>
      <c r="P11" s="204">
        <f t="shared" si="0"/>
        <v>44288</v>
      </c>
      <c r="Q11" s="204">
        <f t="shared" si="1"/>
        <v>44286</v>
      </c>
      <c r="R11" s="204">
        <f t="shared" si="6"/>
        <v>43922</v>
      </c>
      <c r="S11" s="204">
        <f t="shared" si="7"/>
        <v>44286</v>
      </c>
      <c r="T11" s="201">
        <f t="shared" si="8"/>
        <v>11</v>
      </c>
      <c r="U11" s="201">
        <f t="shared" si="9"/>
        <v>8.6869621600499158</v>
      </c>
      <c r="V11" s="201">
        <f t="shared" si="10"/>
        <v>10000</v>
      </c>
      <c r="W11" s="202">
        <f t="shared" si="2"/>
        <v>125799.15209121944</v>
      </c>
      <c r="X11" s="202">
        <f t="shared" si="3"/>
        <v>125799.15209121944</v>
      </c>
      <c r="Y11" s="207">
        <f t="shared" si="11"/>
        <v>120000</v>
      </c>
      <c r="Z11" s="202">
        <f t="shared" si="12"/>
        <v>5799.1520912194392</v>
      </c>
      <c r="AA11" s="207"/>
      <c r="AB11" s="201">
        <f t="shared" si="4"/>
        <v>0</v>
      </c>
      <c r="AC11" s="202">
        <f t="shared" ref="AC11:AC16" si="26">AL10</f>
        <v>533538.79708730336</v>
      </c>
      <c r="AD11" s="201">
        <v>12</v>
      </c>
      <c r="AE11" s="201">
        <f t="shared" si="19"/>
        <v>1.0072391351333749</v>
      </c>
      <c r="AF11" s="201">
        <f t="shared" ref="AF11:AF16" si="27">AE11^AD11*AC11</f>
        <v>581777.74323832255</v>
      </c>
      <c r="AG11" s="202">
        <f t="shared" ref="AG11:AG16" si="28">X11+AF11</f>
        <v>707576.89532954199</v>
      </c>
      <c r="AH11" s="202">
        <f t="shared" ref="AH11:AH16" si="29">AC11+Y11</f>
        <v>653538.79708730336</v>
      </c>
      <c r="AI11" s="202">
        <f t="shared" ref="AI11:AI16" si="30">AG11-AH11</f>
        <v>54038.09824223863</v>
      </c>
      <c r="AJ11" s="201">
        <f t="shared" si="13"/>
        <v>0</v>
      </c>
      <c r="AK11" s="201">
        <f t="shared" ref="AK11:AK16" si="31">ROUND(AI11*AJ11/100,0)</f>
        <v>0</v>
      </c>
      <c r="AL11" s="202">
        <f t="shared" ref="AL11:AL16" si="32">AG11-AK11</f>
        <v>707576.89532954199</v>
      </c>
      <c r="AM11" s="204">
        <f t="shared" si="14"/>
        <v>43556</v>
      </c>
      <c r="AN11" s="205">
        <f t="shared" si="20"/>
        <v>46204</v>
      </c>
      <c r="AO11" s="205">
        <f t="shared" si="20"/>
        <v>42552</v>
      </c>
      <c r="AP11" s="204">
        <f t="shared" si="15"/>
        <v>43921</v>
      </c>
      <c r="AQ11" s="206">
        <f t="shared" si="21"/>
        <v>533538.79708730336</v>
      </c>
      <c r="AR11" s="206">
        <f t="shared" si="22"/>
        <v>493931.32041302312</v>
      </c>
      <c r="AS11" s="202">
        <f t="shared" si="16"/>
        <v>39607.476674280246</v>
      </c>
      <c r="AT11" s="201">
        <f t="shared" si="17"/>
        <v>533538.79708730336</v>
      </c>
      <c r="AU11" s="201">
        <f t="shared" si="18"/>
        <v>39607.476674280246</v>
      </c>
      <c r="AV11" s="204">
        <f t="shared" si="23"/>
        <v>43921</v>
      </c>
      <c r="AW11" s="201">
        <f t="shared" si="24"/>
        <v>0</v>
      </c>
      <c r="AX11" s="201">
        <f t="shared" si="25"/>
        <v>533538.79708730336</v>
      </c>
    </row>
    <row r="12" spans="1:57">
      <c r="H12" s="201">
        <f>input!G16</f>
        <v>0</v>
      </c>
      <c r="O12" s="204">
        <f t="shared" si="5"/>
        <v>44287</v>
      </c>
      <c r="P12" s="204">
        <f t="shared" si="0"/>
        <v>44653</v>
      </c>
      <c r="Q12" s="204">
        <f t="shared" si="1"/>
        <v>44651</v>
      </c>
      <c r="R12" s="204">
        <f t="shared" si="6"/>
        <v>44287</v>
      </c>
      <c r="S12" s="204">
        <f t="shared" si="7"/>
        <v>44651</v>
      </c>
      <c r="T12" s="201">
        <f t="shared" si="8"/>
        <v>11</v>
      </c>
      <c r="U12" s="201">
        <f t="shared" si="9"/>
        <v>8.6869621600499158</v>
      </c>
      <c r="V12" s="201">
        <f t="shared" si="10"/>
        <v>10000</v>
      </c>
      <c r="W12" s="202">
        <f t="shared" si="2"/>
        <v>125799.15209121944</v>
      </c>
      <c r="X12" s="202">
        <f t="shared" si="3"/>
        <v>125799.15209121944</v>
      </c>
      <c r="Y12" s="207">
        <f t="shared" si="11"/>
        <v>120000</v>
      </c>
      <c r="Z12" s="202">
        <f t="shared" si="12"/>
        <v>5799.1520912194392</v>
      </c>
      <c r="AA12" s="207"/>
      <c r="AB12" s="201">
        <f t="shared" si="4"/>
        <v>0</v>
      </c>
      <c r="AC12" s="202">
        <f t="shared" si="26"/>
        <v>707576.89532954199</v>
      </c>
      <c r="AD12" s="201">
        <v>12</v>
      </c>
      <c r="AE12" s="201">
        <f t="shared" si="19"/>
        <v>1.0072391351333749</v>
      </c>
      <c r="AF12" s="201">
        <f t="shared" si="27"/>
        <v>771551.18161920796</v>
      </c>
      <c r="AG12" s="202">
        <f t="shared" si="28"/>
        <v>897350.3337104274</v>
      </c>
      <c r="AH12" s="202">
        <f t="shared" si="29"/>
        <v>827576.89532954199</v>
      </c>
      <c r="AI12" s="202">
        <f t="shared" si="30"/>
        <v>69773.438380885404</v>
      </c>
      <c r="AJ12" s="201">
        <f t="shared" si="13"/>
        <v>0</v>
      </c>
      <c r="AK12" s="201">
        <f t="shared" si="31"/>
        <v>0</v>
      </c>
      <c r="AL12" s="202">
        <f t="shared" si="32"/>
        <v>897350.3337104274</v>
      </c>
      <c r="AM12" s="204">
        <f t="shared" si="14"/>
        <v>43922</v>
      </c>
      <c r="AN12" s="205">
        <f t="shared" si="20"/>
        <v>46204</v>
      </c>
      <c r="AO12" s="205">
        <f t="shared" si="20"/>
        <v>42552</v>
      </c>
      <c r="AP12" s="204">
        <f t="shared" si="15"/>
        <v>44286</v>
      </c>
      <c r="AQ12" s="206">
        <f t="shared" si="21"/>
        <v>707576.89532954199</v>
      </c>
      <c r="AR12" s="206">
        <f t="shared" si="22"/>
        <v>653538.79708730336</v>
      </c>
      <c r="AS12" s="202">
        <f t="shared" si="16"/>
        <v>54038.09824223863</v>
      </c>
      <c r="AT12" s="201">
        <f t="shared" si="17"/>
        <v>707576.89532954199</v>
      </c>
      <c r="AU12" s="201">
        <f t="shared" si="18"/>
        <v>54038.09824223863</v>
      </c>
      <c r="AV12" s="204">
        <f t="shared" si="23"/>
        <v>44286</v>
      </c>
      <c r="AW12" s="201">
        <f t="shared" si="24"/>
        <v>0</v>
      </c>
      <c r="AX12" s="201">
        <f t="shared" si="25"/>
        <v>707576.89532954199</v>
      </c>
    </row>
    <row r="13" spans="1:57">
      <c r="H13" s="201">
        <f>input!G17</f>
        <v>0</v>
      </c>
      <c r="O13" s="204">
        <f t="shared" si="5"/>
        <v>44652</v>
      </c>
      <c r="P13" s="204">
        <f t="shared" si="0"/>
        <v>45018</v>
      </c>
      <c r="Q13" s="204">
        <f t="shared" si="1"/>
        <v>45016</v>
      </c>
      <c r="R13" s="204">
        <f t="shared" si="6"/>
        <v>44652</v>
      </c>
      <c r="S13" s="204">
        <f t="shared" si="7"/>
        <v>45016</v>
      </c>
      <c r="T13" s="201">
        <f t="shared" si="8"/>
        <v>11</v>
      </c>
      <c r="U13" s="201">
        <f t="shared" si="9"/>
        <v>8.6869621600499158</v>
      </c>
      <c r="V13" s="201">
        <f t="shared" si="10"/>
        <v>10000</v>
      </c>
      <c r="W13" s="202">
        <f t="shared" si="2"/>
        <v>125799.15209121944</v>
      </c>
      <c r="X13" s="202">
        <f t="shared" si="3"/>
        <v>125799.15209121944</v>
      </c>
      <c r="Y13" s="207">
        <f t="shared" si="11"/>
        <v>120000</v>
      </c>
      <c r="Z13" s="202">
        <f t="shared" si="12"/>
        <v>5799.1520912194392</v>
      </c>
      <c r="AA13" s="207"/>
      <c r="AB13" s="201">
        <f t="shared" si="4"/>
        <v>0</v>
      </c>
      <c r="AC13" s="202">
        <f t="shared" si="26"/>
        <v>897350.3337104274</v>
      </c>
      <c r="AD13" s="201">
        <v>12</v>
      </c>
      <c r="AE13" s="201">
        <f t="shared" si="19"/>
        <v>1.0072391351333749</v>
      </c>
      <c r="AF13" s="201">
        <f t="shared" si="27"/>
        <v>978482.64248116768</v>
      </c>
      <c r="AG13" s="202">
        <f t="shared" si="28"/>
        <v>1104281.7945723871</v>
      </c>
      <c r="AH13" s="202">
        <f t="shared" si="29"/>
        <v>1017350.3337104274</v>
      </c>
      <c r="AI13" s="202">
        <f t="shared" si="30"/>
        <v>86931.460861959727</v>
      </c>
      <c r="AJ13" s="201">
        <f t="shared" si="13"/>
        <v>0</v>
      </c>
      <c r="AK13" s="201">
        <f t="shared" si="31"/>
        <v>0</v>
      </c>
      <c r="AL13" s="202">
        <f t="shared" si="32"/>
        <v>1104281.7945723871</v>
      </c>
      <c r="AM13" s="204">
        <f t="shared" si="14"/>
        <v>44287</v>
      </c>
      <c r="AN13" s="205">
        <f t="shared" si="20"/>
        <v>46204</v>
      </c>
      <c r="AO13" s="205">
        <f t="shared" si="20"/>
        <v>42552</v>
      </c>
      <c r="AP13" s="204">
        <f t="shared" si="15"/>
        <v>44651</v>
      </c>
      <c r="AQ13" s="206">
        <f t="shared" si="21"/>
        <v>897350.3337104274</v>
      </c>
      <c r="AR13" s="206">
        <f t="shared" si="22"/>
        <v>827576.89532954199</v>
      </c>
      <c r="AS13" s="202">
        <f t="shared" si="16"/>
        <v>69773.438380885404</v>
      </c>
      <c r="AT13" s="201">
        <f t="shared" si="17"/>
        <v>897350.3337104274</v>
      </c>
      <c r="AU13" s="201">
        <f t="shared" si="18"/>
        <v>69773.438380885404</v>
      </c>
      <c r="AV13" s="204">
        <f t="shared" si="23"/>
        <v>44651</v>
      </c>
      <c r="AW13" s="201">
        <f t="shared" si="24"/>
        <v>0</v>
      </c>
      <c r="AX13" s="201">
        <f t="shared" si="25"/>
        <v>897350.3337104274</v>
      </c>
    </row>
    <row r="14" spans="1:57">
      <c r="H14" s="201">
        <f>input!G18</f>
        <v>0</v>
      </c>
      <c r="O14" s="204">
        <f t="shared" si="5"/>
        <v>45017</v>
      </c>
      <c r="P14" s="204">
        <f t="shared" si="0"/>
        <v>45383</v>
      </c>
      <c r="Q14" s="204">
        <f t="shared" si="1"/>
        <v>45382</v>
      </c>
      <c r="R14" s="204">
        <f t="shared" si="6"/>
        <v>45017</v>
      </c>
      <c r="S14" s="204">
        <f t="shared" si="7"/>
        <v>45382</v>
      </c>
      <c r="T14" s="201">
        <f t="shared" si="8"/>
        <v>11</v>
      </c>
      <c r="U14" s="201">
        <f t="shared" si="9"/>
        <v>8.6869621600499158</v>
      </c>
      <c r="V14" s="201">
        <f t="shared" si="10"/>
        <v>10000</v>
      </c>
      <c r="W14" s="202">
        <f t="shared" si="2"/>
        <v>125799.15209121944</v>
      </c>
      <c r="X14" s="202">
        <f t="shared" si="3"/>
        <v>125799.15209121944</v>
      </c>
      <c r="Y14" s="207">
        <f t="shared" si="11"/>
        <v>120000</v>
      </c>
      <c r="Z14" s="202">
        <f t="shared" si="12"/>
        <v>5799.1520912194392</v>
      </c>
      <c r="AA14" s="207"/>
      <c r="AB14" s="201">
        <f t="shared" si="4"/>
        <v>0</v>
      </c>
      <c r="AC14" s="202">
        <f t="shared" si="26"/>
        <v>1104281.7945723871</v>
      </c>
      <c r="AD14" s="201">
        <v>12</v>
      </c>
      <c r="AE14" s="201">
        <f t="shared" si="19"/>
        <v>1.0072391351333749</v>
      </c>
      <c r="AF14" s="201">
        <f t="shared" si="27"/>
        <v>1204123.4374196115</v>
      </c>
      <c r="AG14" s="202">
        <f t="shared" si="28"/>
        <v>1329922.5895108311</v>
      </c>
      <c r="AH14" s="202">
        <f t="shared" si="29"/>
        <v>1224281.7945723871</v>
      </c>
      <c r="AI14" s="202">
        <f t="shared" si="30"/>
        <v>105640.79493844393</v>
      </c>
      <c r="AJ14" s="201">
        <f t="shared" si="13"/>
        <v>0</v>
      </c>
      <c r="AK14" s="201">
        <f t="shared" si="31"/>
        <v>0</v>
      </c>
      <c r="AL14" s="202">
        <f t="shared" si="32"/>
        <v>1329922.5895108311</v>
      </c>
      <c r="AM14" s="204">
        <f t="shared" si="14"/>
        <v>44652</v>
      </c>
      <c r="AN14" s="205">
        <f t="shared" si="20"/>
        <v>46204</v>
      </c>
      <c r="AO14" s="205">
        <f t="shared" si="20"/>
        <v>42552</v>
      </c>
      <c r="AP14" s="204">
        <f t="shared" si="15"/>
        <v>45016</v>
      </c>
      <c r="AQ14" s="206">
        <f t="shared" si="21"/>
        <v>1104281.7945723871</v>
      </c>
      <c r="AR14" s="206">
        <f t="shared" si="22"/>
        <v>1017350.3337104274</v>
      </c>
      <c r="AS14" s="202">
        <f t="shared" si="16"/>
        <v>86931.460861959727</v>
      </c>
      <c r="AT14" s="201">
        <f t="shared" si="17"/>
        <v>1104281.7945723871</v>
      </c>
      <c r="AU14" s="201">
        <f t="shared" si="18"/>
        <v>86931.460861959727</v>
      </c>
      <c r="AV14" s="204">
        <f t="shared" si="23"/>
        <v>45016</v>
      </c>
      <c r="AW14" s="201">
        <f t="shared" si="24"/>
        <v>0</v>
      </c>
      <c r="AX14" s="201">
        <f t="shared" si="25"/>
        <v>1104281.7945723871</v>
      </c>
    </row>
    <row r="15" spans="1:57">
      <c r="H15" s="201">
        <f>input!G19</f>
        <v>0</v>
      </c>
      <c r="O15" s="204">
        <f t="shared" si="5"/>
        <v>45383</v>
      </c>
      <c r="P15" s="204">
        <f t="shared" si="0"/>
        <v>45749</v>
      </c>
      <c r="Q15" s="204">
        <f t="shared" si="1"/>
        <v>45747</v>
      </c>
      <c r="R15" s="204">
        <f t="shared" si="6"/>
        <v>45383</v>
      </c>
      <c r="S15" s="204">
        <f t="shared" si="7"/>
        <v>45747</v>
      </c>
      <c r="T15" s="201">
        <f t="shared" si="8"/>
        <v>11</v>
      </c>
      <c r="U15" s="201">
        <f t="shared" si="9"/>
        <v>8.6869621600499158</v>
      </c>
      <c r="V15" s="201">
        <f t="shared" si="10"/>
        <v>10000</v>
      </c>
      <c r="W15" s="202">
        <f t="shared" si="2"/>
        <v>125799.15209121944</v>
      </c>
      <c r="X15" s="202">
        <f t="shared" si="3"/>
        <v>125799.15209121944</v>
      </c>
      <c r="Y15" s="207">
        <f t="shared" si="11"/>
        <v>120000</v>
      </c>
      <c r="Z15" s="202">
        <f t="shared" si="12"/>
        <v>5799.1520912194392</v>
      </c>
      <c r="AA15" s="207"/>
      <c r="AB15" s="201">
        <f t="shared" si="4"/>
        <v>0</v>
      </c>
      <c r="AC15" s="202">
        <f t="shared" si="26"/>
        <v>1329922.5895108311</v>
      </c>
      <c r="AD15" s="201">
        <v>12</v>
      </c>
      <c r="AE15" s="201">
        <f t="shared" si="19"/>
        <v>1.0072391351333749</v>
      </c>
      <c r="AF15" s="201">
        <f t="shared" si="27"/>
        <v>1450165.1370643869</v>
      </c>
      <c r="AG15" s="202">
        <f t="shared" si="28"/>
        <v>1575964.2891556062</v>
      </c>
      <c r="AH15" s="202">
        <f t="shared" si="29"/>
        <v>1449922.5895108311</v>
      </c>
      <c r="AI15" s="202">
        <f t="shared" si="30"/>
        <v>126041.69964477513</v>
      </c>
      <c r="AJ15" s="201">
        <f t="shared" si="13"/>
        <v>0</v>
      </c>
      <c r="AK15" s="201">
        <f t="shared" si="31"/>
        <v>0</v>
      </c>
      <c r="AL15" s="202">
        <f t="shared" si="32"/>
        <v>1575964.2891556062</v>
      </c>
      <c r="AM15" s="204">
        <f t="shared" si="14"/>
        <v>45017</v>
      </c>
      <c r="AN15" s="205">
        <f t="shared" si="20"/>
        <v>46204</v>
      </c>
      <c r="AO15" s="205">
        <f t="shared" si="20"/>
        <v>42552</v>
      </c>
      <c r="AP15" s="204">
        <f t="shared" si="15"/>
        <v>45382</v>
      </c>
      <c r="AQ15" s="206">
        <f t="shared" si="21"/>
        <v>1329922.5895108311</v>
      </c>
      <c r="AR15" s="206">
        <f t="shared" si="22"/>
        <v>1224281.7945723871</v>
      </c>
      <c r="AS15" s="202">
        <f t="shared" si="16"/>
        <v>105640.79493844393</v>
      </c>
      <c r="AT15" s="201">
        <f t="shared" si="17"/>
        <v>1329922.5895108311</v>
      </c>
      <c r="AU15" s="201">
        <f t="shared" si="18"/>
        <v>105640.79493844393</v>
      </c>
      <c r="AV15" s="204">
        <f t="shared" si="23"/>
        <v>45382</v>
      </c>
      <c r="AW15" s="201">
        <f t="shared" si="24"/>
        <v>0</v>
      </c>
      <c r="AX15" s="201">
        <f t="shared" si="25"/>
        <v>1329922.5895108311</v>
      </c>
    </row>
    <row r="16" spans="1:57">
      <c r="H16" s="201">
        <f>input!G20</f>
        <v>0</v>
      </c>
      <c r="O16" s="204">
        <f t="shared" si="5"/>
        <v>45748</v>
      </c>
      <c r="P16" s="204">
        <f t="shared" si="0"/>
        <v>46114</v>
      </c>
      <c r="Q16" s="204">
        <f t="shared" si="1"/>
        <v>46112</v>
      </c>
      <c r="R16" s="204">
        <f t="shared" si="6"/>
        <v>45748</v>
      </c>
      <c r="S16" s="204">
        <f t="shared" si="7"/>
        <v>46112</v>
      </c>
      <c r="T16" s="201">
        <f t="shared" si="8"/>
        <v>11</v>
      </c>
      <c r="U16" s="201">
        <f t="shared" si="9"/>
        <v>8.6869621600499158</v>
      </c>
      <c r="V16" s="201">
        <f t="shared" si="10"/>
        <v>10000</v>
      </c>
      <c r="W16" s="202">
        <f t="shared" si="2"/>
        <v>125799.15209121944</v>
      </c>
      <c r="X16" s="202">
        <f t="shared" si="3"/>
        <v>125799.15209121944</v>
      </c>
      <c r="Y16" s="207">
        <f t="shared" si="11"/>
        <v>120000</v>
      </c>
      <c r="Z16" s="202">
        <f t="shared" si="12"/>
        <v>5799.1520912194392</v>
      </c>
      <c r="AA16" s="207"/>
      <c r="AB16" s="201">
        <f t="shared" si="4"/>
        <v>0</v>
      </c>
      <c r="AC16" s="202">
        <f t="shared" si="26"/>
        <v>1575964.2891556062</v>
      </c>
      <c r="AD16" s="201">
        <v>12</v>
      </c>
      <c r="AE16" s="201">
        <f t="shared" si="19"/>
        <v>1.0072391351333749</v>
      </c>
      <c r="AF16" s="201">
        <f t="shared" si="27"/>
        <v>1718452.252346907</v>
      </c>
      <c r="AG16" s="202">
        <f t="shared" si="28"/>
        <v>1844251.4044381264</v>
      </c>
      <c r="AH16" s="202">
        <f t="shared" si="29"/>
        <v>1695964.2891556062</v>
      </c>
      <c r="AI16" s="202">
        <f t="shared" si="30"/>
        <v>148287.11528252019</v>
      </c>
      <c r="AJ16" s="201">
        <f t="shared" si="13"/>
        <v>0</v>
      </c>
      <c r="AK16" s="201">
        <f t="shared" si="31"/>
        <v>0</v>
      </c>
      <c r="AL16" s="202">
        <f t="shared" si="32"/>
        <v>1844251.4044381264</v>
      </c>
      <c r="AM16" s="204">
        <f t="shared" si="14"/>
        <v>45383</v>
      </c>
      <c r="AN16" s="205">
        <f t="shared" si="20"/>
        <v>46204</v>
      </c>
      <c r="AO16" s="205">
        <f t="shared" si="20"/>
        <v>42552</v>
      </c>
      <c r="AP16" s="204">
        <f t="shared" si="15"/>
        <v>45747</v>
      </c>
      <c r="AQ16" s="206">
        <f t="shared" si="21"/>
        <v>1575964.2891556062</v>
      </c>
      <c r="AR16" s="206">
        <f t="shared" si="22"/>
        <v>1449922.5895108311</v>
      </c>
      <c r="AS16" s="202">
        <f t="shared" si="16"/>
        <v>126041.69964477513</v>
      </c>
      <c r="AT16" s="201">
        <f t="shared" si="17"/>
        <v>1575964.2891556062</v>
      </c>
      <c r="AU16" s="201">
        <f t="shared" si="18"/>
        <v>126041.69964477513</v>
      </c>
      <c r="AV16" s="204">
        <f t="shared" si="23"/>
        <v>45747</v>
      </c>
      <c r="AW16" s="201">
        <f t="shared" si="24"/>
        <v>0</v>
      </c>
      <c r="AX16" s="201">
        <f t="shared" si="25"/>
        <v>1575964.2891556062</v>
      </c>
    </row>
    <row r="17" spans="8:50">
      <c r="H17" s="201">
        <f>input!G21</f>
        <v>0</v>
      </c>
      <c r="O17" s="204">
        <f t="shared" si="5"/>
        <v>46113</v>
      </c>
      <c r="P17" s="204">
        <f t="shared" ref="P17" si="33">O17+366</f>
        <v>46479</v>
      </c>
      <c r="Q17" s="204">
        <f t="shared" ref="Q17" si="34">EOMONTH(P17,-1)</f>
        <v>46477</v>
      </c>
      <c r="R17" s="204">
        <f t="shared" ref="R17" si="35">O17</f>
        <v>46113</v>
      </c>
      <c r="S17" s="204">
        <f t="shared" ref="S17" si="36">Q17</f>
        <v>46477</v>
      </c>
      <c r="T17" s="201">
        <f t="shared" si="8"/>
        <v>11</v>
      </c>
      <c r="U17" s="201">
        <f t="shared" si="9"/>
        <v>8.6869621600499158</v>
      </c>
      <c r="V17" s="201">
        <f t="shared" si="10"/>
        <v>10000</v>
      </c>
      <c r="W17" s="202">
        <f t="shared" ref="W17" si="37">FV(U17/1200,T17+1,-V17,0,1)</f>
        <v>125799.15209121944</v>
      </c>
      <c r="X17" s="202">
        <f t="shared" ref="X17" si="38">W17</f>
        <v>125799.15209121944</v>
      </c>
      <c r="Y17" s="207">
        <f t="shared" ref="Y17" si="39">(T17+1)*V17</f>
        <v>120000</v>
      </c>
      <c r="Z17" s="202">
        <f t="shared" ref="Z17" si="40">X17-Y17</f>
        <v>5799.1520912194392</v>
      </c>
      <c r="AA17" s="207"/>
      <c r="AB17" s="201">
        <f t="shared" ref="AB17" si="41">ROUND(Z17*AA17/100,0)</f>
        <v>0</v>
      </c>
      <c r="AC17" s="202">
        <f t="shared" ref="AC17" si="42">AL16</f>
        <v>1844251.4044381264</v>
      </c>
      <c r="AD17" s="201">
        <v>12</v>
      </c>
      <c r="AE17" s="201">
        <f t="shared" si="19"/>
        <v>1.0072391351333749</v>
      </c>
      <c r="AF17" s="201">
        <f t="shared" ref="AF17" si="43">AE17^AD17*AC17</f>
        <v>2010996.0623211311</v>
      </c>
      <c r="AG17" s="202">
        <f t="shared" ref="AG17" si="44">X17+AF17</f>
        <v>2136795.2144123507</v>
      </c>
      <c r="AH17" s="202">
        <f t="shared" ref="AH17" si="45">AC17+Y17</f>
        <v>1964251.4044381264</v>
      </c>
      <c r="AI17" s="202">
        <f t="shared" ref="AI17" si="46">AG17-AH17</f>
        <v>172543.80997422431</v>
      </c>
      <c r="AJ17" s="201">
        <f t="shared" si="13"/>
        <v>0</v>
      </c>
      <c r="AK17" s="201">
        <f t="shared" ref="AK17" si="47">ROUND(AI17*AJ17/100,0)</f>
        <v>0</v>
      </c>
      <c r="AL17" s="202">
        <f t="shared" ref="AL17" si="48">AG17-AK17</f>
        <v>2136795.2144123507</v>
      </c>
      <c r="AM17" s="204">
        <f t="shared" si="14"/>
        <v>45748</v>
      </c>
      <c r="AN17" s="205">
        <f t="shared" si="20"/>
        <v>46204</v>
      </c>
      <c r="AO17" s="205">
        <f t="shared" si="20"/>
        <v>42552</v>
      </c>
      <c r="AP17" s="204">
        <f t="shared" si="15"/>
        <v>46112</v>
      </c>
      <c r="AQ17" s="206">
        <f t="shared" si="21"/>
        <v>1844251.4044381264</v>
      </c>
      <c r="AR17" s="206">
        <f t="shared" si="22"/>
        <v>1695964.2891556062</v>
      </c>
      <c r="AS17" s="202">
        <f t="shared" si="16"/>
        <v>148287.11528252019</v>
      </c>
      <c r="AT17" s="201">
        <f t="shared" si="17"/>
        <v>1844251.4044381264</v>
      </c>
      <c r="AU17" s="201">
        <f t="shared" si="18"/>
        <v>148287.11528252019</v>
      </c>
      <c r="AV17" s="204">
        <f t="shared" si="23"/>
        <v>46112</v>
      </c>
      <c r="AW17" s="201">
        <f t="shared" si="24"/>
        <v>0</v>
      </c>
      <c r="AX17" s="201">
        <f t="shared" si="25"/>
        <v>1844251.4044381264</v>
      </c>
    </row>
    <row r="18" spans="8:50">
      <c r="H18" s="201">
        <f>input!G22</f>
        <v>0</v>
      </c>
      <c r="AT18" s="201">
        <f>MAX(AT8:AT17)</f>
        <v>1844251.4044381264</v>
      </c>
      <c r="AV18" s="204">
        <f>MAX(AV8:AV17)</f>
        <v>46112</v>
      </c>
      <c r="AX18" s="201">
        <f>MAX(AX8:AX17)</f>
        <v>1844251.4044381264</v>
      </c>
    </row>
    <row r="19" spans="8:50">
      <c r="H19" s="201">
        <f>input!G23</f>
        <v>0</v>
      </c>
    </row>
    <row r="20" spans="8:50">
      <c r="H20" s="201">
        <f>input!G24</f>
        <v>0</v>
      </c>
      <c r="AB20" s="202">
        <f>AA20</f>
        <v>0</v>
      </c>
    </row>
    <row r="21" spans="8:50">
      <c r="H21" s="201">
        <f>input!G26</f>
        <v>0</v>
      </c>
    </row>
  </sheetData>
  <sheetProtection password="98EC" sheet="1" objects="1" scenarios="1"/>
  <dataValidations count="1">
    <dataValidation type="whole" operator="greaterThan" allowBlank="1" showInputMessage="1" showErrorMessage="1" prompt="The date should be &gt; april 2016" sqref="A10">
      <formula1>42430</formula1>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2016-04-22T11:57:13Z</dcterms:created>
  <dcterms:modified xsi:type="dcterms:W3CDTF">2016-05-03T05:44:13Z</dcterms:modified>
</cp:coreProperties>
</file>